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osialistiskvenstreparti-my.sharepoint.com/personal/gunnhild_skjold_sv_no/Documents/Finnmark/ÅM Finnmark/Sakspapir 2026/"/>
    </mc:Choice>
  </mc:AlternateContent>
  <xr:revisionPtr revIDLastSave="0" documentId="8_{B9DAD8AE-B997-724D-BB77-40C26F4913C2}" xr6:coauthVersionLast="47" xr6:coauthVersionMax="47" xr10:uidLastSave="{00000000-0000-0000-0000-000000000000}"/>
  <bookViews>
    <workbookView xWindow="-100" yWindow="660" windowWidth="29500" windowHeight="16520" xr2:uid="{00000000-000D-0000-FFFF-FFFF00000000}"/>
  </bookViews>
  <sheets>
    <sheet name="Resultat" sheetId="2" r:id="rId1"/>
    <sheet name="Januar-sept" sheetId="5" state="hidden" r:id="rId2"/>
    <sheet name="Hovedbok_2025" sheetId="6" r:id="rId3"/>
    <sheet name="Fordringer_lokallag" sheetId="7" r:id="rId4"/>
    <sheet name="Leverandørreskontro" sheetId="8" r:id="rId5"/>
    <sheet name="Betalt i 2025 for 2026" sheetId="9" r:id="rId6"/>
  </sheets>
  <calcPr calcId="191029"/>
  <pivotCaches>
    <pivotCache cacheId="6" r:id="rId7"/>
    <pivotCache cacheId="7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8" l="1"/>
  <c r="E15" i="8"/>
  <c r="J42" i="6"/>
  <c r="C12" i="2" s="1"/>
  <c r="B11" i="2"/>
  <c r="B6" i="2"/>
  <c r="B21" i="2"/>
  <c r="C17" i="2"/>
  <c r="C16" i="2"/>
  <c r="C25" i="2"/>
  <c r="C23" i="2"/>
  <c r="C22" i="2"/>
  <c r="C21" i="2"/>
  <c r="C19" i="2"/>
  <c r="C18" i="2"/>
  <c r="C7" i="2"/>
  <c r="C10" i="2"/>
  <c r="C9" i="2"/>
  <c r="C8" i="2"/>
  <c r="C11" i="2"/>
  <c r="C6" i="2"/>
  <c r="C13" i="2" l="1"/>
  <c r="C28" i="2" s="1"/>
  <c r="C26" i="2"/>
  <c r="C29" i="2" s="1"/>
  <c r="B16" i="2"/>
  <c r="C30" i="2" l="1"/>
  <c r="E7" i="2"/>
  <c r="E26" i="2"/>
  <c r="E29" i="2" s="1"/>
  <c r="E11" i="2"/>
  <c r="E13" i="2" l="1"/>
  <c r="E28" i="2" s="1"/>
  <c r="E30" i="2" s="1"/>
  <c r="B26" i="2" l="1"/>
  <c r="B29" i="2" s="1"/>
  <c r="B13" i="2"/>
  <c r="B28" i="2" s="1"/>
  <c r="B30" i="2" s="1"/>
  <c r="D26" i="2"/>
  <c r="D13" i="2"/>
  <c r="D28" i="2" l="1"/>
  <c r="D29" i="2"/>
  <c r="D30" i="2" l="1"/>
</calcChain>
</file>

<file path=xl/sharedStrings.xml><?xml version="1.0" encoding="utf-8"?>
<sst xmlns="http://schemas.openxmlformats.org/spreadsheetml/2006/main" count="2477" uniqueCount="665">
  <si>
    <t>Partistøtte stat</t>
  </si>
  <si>
    <t>Partiskatt folkevalgte</t>
  </si>
  <si>
    <t>Administrasjon og kontorhold</t>
  </si>
  <si>
    <t>Øvrig reisevirksomhet</t>
  </si>
  <si>
    <t>Inntekter:</t>
  </si>
  <si>
    <t>Kontingentandel SV</t>
  </si>
  <si>
    <t>Partitilskudd fylkeskommune</t>
  </si>
  <si>
    <t>Utgifter:</t>
  </si>
  <si>
    <t>Fylkesstyret - møter, reiser</t>
  </si>
  <si>
    <t>Bank og kortgebyrer</t>
  </si>
  <si>
    <t>Fylkestingsgruppa diverse</t>
  </si>
  <si>
    <t>Driftsinntekter</t>
  </si>
  <si>
    <t>Driftsutgifter</t>
  </si>
  <si>
    <t>Budsjett</t>
  </si>
  <si>
    <t>Regnskap</t>
  </si>
  <si>
    <t>Dato</t>
  </si>
  <si>
    <t>Gaver og bidrag</t>
  </si>
  <si>
    <t>Egenandeler delegater/rom</t>
  </si>
  <si>
    <t>Fylkessekretær</t>
  </si>
  <si>
    <t>Valgkamp</t>
  </si>
  <si>
    <t>Andre inntekter/refusjoner</t>
  </si>
  <si>
    <t>2023</t>
  </si>
  <si>
    <t>Storgata 3 april</t>
  </si>
  <si>
    <t>SB1 Regnskap februar</t>
  </si>
  <si>
    <t>SB1 Regnskap januar</t>
  </si>
  <si>
    <t>Statlig partistøtte</t>
  </si>
  <si>
    <t>K4 - Årsmøtet</t>
  </si>
  <si>
    <t>Gaver og partiskatt</t>
  </si>
  <si>
    <t>K1 - Administrasjon og kontorhold</t>
  </si>
  <si>
    <t>K3 - Øvrig reisevirksomhet</t>
  </si>
  <si>
    <t>K10 - Bidrag og gaver til andre</t>
  </si>
  <si>
    <t>K2 - Bank</t>
  </si>
  <si>
    <t>Toalettpapir</t>
  </si>
  <si>
    <t>Kontonavn</t>
  </si>
  <si>
    <t>Beskrivelse</t>
  </si>
  <si>
    <t>SSB</t>
  </si>
  <si>
    <t>Beløp</t>
  </si>
  <si>
    <t>Overføring FRA andre partiledd</t>
  </si>
  <si>
    <t>Fylkeskommunal partistøtte</t>
  </si>
  <si>
    <t>Annen offentlig støtte</t>
  </si>
  <si>
    <t>Kostnadsdeling Troms SV</t>
  </si>
  <si>
    <t>Administrasjon</t>
  </si>
  <si>
    <t>Partiaktiviteter</t>
  </si>
  <si>
    <t>Private gaver og partiskatt</t>
  </si>
  <si>
    <t>Statsstøtte</t>
  </si>
  <si>
    <t>Overføring TIL andre partiledd</t>
  </si>
  <si>
    <t>K7 - Fylkessekretær</t>
  </si>
  <si>
    <t>Fylkeskommunal støtte</t>
  </si>
  <si>
    <t>Annen driftsrelatert inntekt</t>
  </si>
  <si>
    <t>Egenandeler møter</t>
  </si>
  <si>
    <t>Andre egenandeler</t>
  </si>
  <si>
    <t>Partiskatt</t>
  </si>
  <si>
    <t>Leie lokale</t>
  </si>
  <si>
    <t>Leie datasystemer</t>
  </si>
  <si>
    <t>Kontorrekvisita</t>
  </si>
  <si>
    <t xml:space="preserve">Aviser, tidsskrifter, bøker o.l. </t>
  </si>
  <si>
    <t xml:space="preserve">Møte, kurs, oppdatering o.l. </t>
  </si>
  <si>
    <t>Annen kontorkostnad</t>
  </si>
  <si>
    <t>Bilgodtgjørelse, oppgavepliktig</t>
  </si>
  <si>
    <t>Reisekostnad, ikke oppgavepliktig</t>
  </si>
  <si>
    <t>Gave, ikke fradragsberettiget</t>
  </si>
  <si>
    <t>Styre- og bedriftsforsamlingsmøter</t>
  </si>
  <si>
    <t>Bank- og kortgebyr</t>
  </si>
  <si>
    <t>Annen finanskostnad</t>
  </si>
  <si>
    <t>Totalsum</t>
  </si>
  <si>
    <t>Årsmøtet - møter, reiser</t>
  </si>
  <si>
    <t>Bilag</t>
  </si>
  <si>
    <t>2025</t>
  </si>
  <si>
    <t>Landsmøtet</t>
  </si>
  <si>
    <t>Driftsresultat per desember</t>
  </si>
  <si>
    <t>Finnmark SV - regnskap og budsjett 2025</t>
  </si>
  <si>
    <t>Salgsinntekt handelsvarer, unntatt avgiftsplikt</t>
  </si>
  <si>
    <t>Vipps loddsalg vk-samling</t>
  </si>
  <si>
    <t>Egen virksomhet</t>
  </si>
  <si>
    <t>®fakturanr. 10033 - 100015 - FINNMARK FYLKESKOMMUNE</t>
  </si>
  <si>
    <t>PARTISTØTTE 2025 Fra: Statsforvaltar</t>
  </si>
  <si>
    <t>Tilskot fra LS til fylkeslaga 2025                         50.000,00, OVERFØRT Fra: SV - SOSIALISTIS</t>
  </si>
  <si>
    <t xml:space="preserve">Loddsalg Vipps årsmøte 16. </t>
  </si>
  <si>
    <t>Innsamlinger</t>
  </si>
  <si>
    <t>®fakturanr. 10032 - 100012 - Vadsø SV</t>
  </si>
  <si>
    <t>®fakturanr. 10031 - 100010 - Sør-Varanger SV</t>
  </si>
  <si>
    <t>®fakturanr. 10030 - 100009 - PORSANGER SV</t>
  </si>
  <si>
    <t>®fakturanr. 10029 - 100008 - NORDKAPP SV</t>
  </si>
  <si>
    <t>®fakturanr. 10028 - 100006 - LOPPA SV</t>
  </si>
  <si>
    <t>®fakturanr. 10027 - 100005 - LEBESBY SV</t>
  </si>
  <si>
    <t>®fakturanr. 10026 - 100004 - Kautokeino SV / Guovdageaidnu SG</t>
  </si>
  <si>
    <t>®fakturanr. 10025 - 100003 - Hammerfest SV</t>
  </si>
  <si>
    <t>®fakturanr. 10024 - 100002 - GAMVIK SV</t>
  </si>
  <si>
    <t>®fakturanr. 10023 - 100001 - Berlevåg SV</t>
  </si>
  <si>
    <t>®fakturanr. 10022 - 100000 - ALTA SV</t>
  </si>
  <si>
    <t>®fakturanr. 10041 - 100007 - NESSEBY SV</t>
  </si>
  <si>
    <t>K9 - Valgkamp</t>
  </si>
  <si>
    <t>Valgkampkostnader (andre)</t>
  </si>
  <si>
    <t>®fakturanr. 10040 - 100001 - Berlevåg SV</t>
  </si>
  <si>
    <t>®fakturanr. 10039 - 100003 - Hammerfest SV</t>
  </si>
  <si>
    <t>®fakturanr. 10038 - 100008 - NORDKAPP SV</t>
  </si>
  <si>
    <t>®fakturanr. 10037 - 100010 - Sør-Varanger SV</t>
  </si>
  <si>
    <t>®fakturanr. 10036 - 100002 - GAMVIK SV</t>
  </si>
  <si>
    <t>®fakturanr. 10035 - 100012 - Vadsø SV</t>
  </si>
  <si>
    <t>®fakturanr. 10034 - 100000 - ALTA SV</t>
  </si>
  <si>
    <t>E. Mathisen mars</t>
  </si>
  <si>
    <t>Gaver</t>
  </si>
  <si>
    <t>S. Haarberg Vippset på nytt</t>
  </si>
  <si>
    <t>Valgkamp støtte fra Vadsø SV</t>
  </si>
  <si>
    <t>Annen personalkostnad</t>
  </si>
  <si>
    <t>Andel FINN-annonse ny fylkessekr.</t>
  </si>
  <si>
    <t>Storgata 3 januar</t>
  </si>
  <si>
    <t>Storgata 3 februar</t>
  </si>
  <si>
    <t>Storgata 3 mars</t>
  </si>
  <si>
    <t>Acrobat Pro 24jan-23feb</t>
  </si>
  <si>
    <t>MacPaw 2025 USD 39.95 PADDLE.NET</t>
  </si>
  <si>
    <t>MacPaw 2025</t>
  </si>
  <si>
    <t>2Adobe 4feb-23mars</t>
  </si>
  <si>
    <t>Adobe pdf pack 1mars-31des</t>
  </si>
  <si>
    <t>Acrobat Pro 24mars-23apr</t>
  </si>
  <si>
    <t>RHO søndagstimer 16. februar</t>
  </si>
  <si>
    <t>200012 - SV - Sosialistisk Venstreparti - fakturanr. 2130</t>
  </si>
  <si>
    <t>Lindbak kopipapir</t>
  </si>
  <si>
    <t>Trykksak</t>
  </si>
  <si>
    <t>2 stk Palestina-plakater til utlodning</t>
  </si>
  <si>
    <t>Svein Tore Marthinsen politisk analyse 2025</t>
  </si>
  <si>
    <t>Deleabonnment politisk analyse 2025</t>
  </si>
  <si>
    <t>Loddbøker vk kick-off</t>
  </si>
  <si>
    <t>VINMONOPOLET vk-åpning kveldsarr.</t>
  </si>
  <si>
    <t>Extra kveldsarr. vk-åpning kveldsarr.</t>
  </si>
  <si>
    <t>Lindbak flytteesker</t>
  </si>
  <si>
    <t>Frakt kontorutstyr H.våg-Tromsø</t>
  </si>
  <si>
    <t>CPW Lund t/r Vadsø-Lakselv 14-16feb med K. Vehusheia</t>
  </si>
  <si>
    <t>MN Hammeren t/r B.våg-Lakselv 14-16. febr.</t>
  </si>
  <si>
    <t>Pass. A. Hammeren og AA Johnsen</t>
  </si>
  <si>
    <t>D. Arnrup-Øien t/r Kj.fjord-Lakselv 15-16feb</t>
  </si>
  <si>
    <t>T.O. Rønbeck t/r H.fest-Lakselv 14-16feb med A. Eldnes</t>
  </si>
  <si>
    <t>H. Enge t/r Mehamn-Lakselv med AN Hansen</t>
  </si>
  <si>
    <t>H. Enge 10km i Lakselv</t>
  </si>
  <si>
    <t xml:space="preserve">Å. Winsents t/r B.våg-Var.tunet 25-27. april </t>
  </si>
  <si>
    <t>AGA Johnsen t/r hjem-Var.tunet 25-27. april</t>
  </si>
  <si>
    <t>T. Engen t/r H.våg-V.Jakobselv med L. Hansen</t>
  </si>
  <si>
    <t xml:space="preserve">IMN Riseth t/r Kaut.-V.Jakobselv med M. Michelsen </t>
  </si>
  <si>
    <t>M. Aase t/r Alta-Var.tunet 24-25. april med 2 pass.</t>
  </si>
  <si>
    <t>SV Checkin reisefordeling LM 2025</t>
  </si>
  <si>
    <t xml:space="preserve">HK Haldorsen t/r Tromsø-Lakselv 14-15feb </t>
  </si>
  <si>
    <t>RHO Reise Lakselv 14. februar</t>
  </si>
  <si>
    <t>RHO middag 14. feb.</t>
  </si>
  <si>
    <t>VERDDE HOTEL LAKSELV AS 14-16. februar delegater</t>
  </si>
  <si>
    <t>VERDDE HOTEL LAKSELV AS 14-16. februar pk repr.</t>
  </si>
  <si>
    <t>OK Smarthotel Oslo 13-16. mars</t>
  </si>
  <si>
    <t>N. Mølmann Alta-Oslo 13. mars</t>
  </si>
  <si>
    <t>RHO Alta-OSL 13. mars</t>
  </si>
  <si>
    <t>NP Mølmann Oslo-H.fest 16. mars</t>
  </si>
  <si>
    <t xml:space="preserve">NP Mølmann Smarthotel Oslo 13-16. mars </t>
  </si>
  <si>
    <t>RHO OSL-Alta 16. mars</t>
  </si>
  <si>
    <t>OK t/r Alta-Oslo 13-16. mars</t>
  </si>
  <si>
    <t>RHO LM Alta-Oslo_Skaidi 13-16. mars</t>
  </si>
  <si>
    <t>RHO t/r H.våg-Vadsø 25-27. april vk kick-off</t>
  </si>
  <si>
    <t>RHO buss 26. mars f.møte Fagforbundet</t>
  </si>
  <si>
    <t>H. Hansen t/r Oslo-Tromsø 14-16 februar</t>
  </si>
  <si>
    <t>RHO hotell fylkesårmøte Fagforbundet Finnmark 25-26. mars</t>
  </si>
  <si>
    <t>RHO drosje 25. april vk kick-off</t>
  </si>
  <si>
    <t>RHO lunsj på reise 25. april</t>
  </si>
  <si>
    <t>RHO VADSØ TAXI Vadsø sentrum-flyplass</t>
  </si>
  <si>
    <t>Mølla Bar RHO og ANH middag</t>
  </si>
  <si>
    <t>Gave Norsk Folkehjelp ifm bisettelse av partileders mor</t>
  </si>
  <si>
    <t>Til Norsk Folkehjelp ifm KBs mors bortgang</t>
  </si>
  <si>
    <t>Ekstra tilskudd LS 2025                                       50.000,00, OVERFØRT Fra: SV - SOSIALISTIS</t>
  </si>
  <si>
    <t>Andel partistøtte Finnmark SU</t>
  </si>
  <si>
    <t>Gave til Norsk Folkehjelp ifm. årsmøte</t>
  </si>
  <si>
    <t>Oregano Grill Lakselv 14. februar</t>
  </si>
  <si>
    <t>Filterkaffe</t>
  </si>
  <si>
    <t>Pausesnacks og kaffe</t>
  </si>
  <si>
    <t>Loddbøker</t>
  </si>
  <si>
    <t>Kulepenner og spiralhefte</t>
  </si>
  <si>
    <t>2 blomsterbuketter avtakking</t>
  </si>
  <si>
    <t>Kulturelt innslag årsmøtet</t>
  </si>
  <si>
    <t>NP Mølmann observatør LM</t>
  </si>
  <si>
    <t>Marthes Catering lunsj 41 pers 15-16. februar</t>
  </si>
  <si>
    <t>Vekst Nordkapp trykk merkelapper og hefter</t>
  </si>
  <si>
    <t>8 delegatpass LM 2025</t>
  </si>
  <si>
    <t>Månedsavgift nettbank og KID-betalinger</t>
  </si>
  <si>
    <t>Vipps - lagt til refusjon</t>
  </si>
  <si>
    <t>Gebyrer CREMUL og varekjøp</t>
  </si>
  <si>
    <t>Månedsavgift og betalinger</t>
  </si>
  <si>
    <t>Loddsalg årsmøtet</t>
  </si>
  <si>
    <t>Bankgebyrer transaksjoner februar</t>
  </si>
  <si>
    <t>Betalinger og månedsavgift</t>
  </si>
  <si>
    <t>SB1 Regnskap betalinger januar</t>
  </si>
  <si>
    <t>SB1 Regnskap betalinger februar</t>
  </si>
  <si>
    <t>Årsgebyr bankkort</t>
  </si>
  <si>
    <t>Gebry Cremul og fem varekjøp</t>
  </si>
  <si>
    <t>Månedsavg. og KID-bet</t>
  </si>
  <si>
    <t>Gebyr cremul og varekkjøp</t>
  </si>
  <si>
    <t>Finexa - forsinket betaling Verdde Hotel</t>
  </si>
  <si>
    <t xml:space="preserve">Beløp </t>
  </si>
  <si>
    <t>Noter:</t>
  </si>
  <si>
    <t xml:space="preserve">     fylkeskommunal støtte 2025, kr 40 502.</t>
  </si>
  <si>
    <t>K11 - Landsmøtet</t>
  </si>
  <si>
    <t>Konto</t>
  </si>
  <si>
    <t>Budsjettpost</t>
  </si>
  <si>
    <t>Prosjekt</t>
  </si>
  <si>
    <t>80075-2025</t>
  </si>
  <si>
    <t>80029-2025</t>
  </si>
  <si>
    <t>80111-2025</t>
  </si>
  <si>
    <t>Org.fondet - VK kick-off 25-27 april                       15.000,00, OVERFØRT Fra: SV - SOSIALISTIS</t>
  </si>
  <si>
    <t>50020-2025</t>
  </si>
  <si>
    <t>Diverse refusjoner</t>
  </si>
  <si>
    <t>®fakturanr. 10042 - 100016 - TROMS SV</t>
  </si>
  <si>
    <t>50019-2025</t>
  </si>
  <si>
    <t>50018-2025</t>
  </si>
  <si>
    <t>50017-2025</t>
  </si>
  <si>
    <t>50016-2025</t>
  </si>
  <si>
    <t>50015-2025</t>
  </si>
  <si>
    <t>50014-2025</t>
  </si>
  <si>
    <t>50013-2025</t>
  </si>
  <si>
    <t>50012-2025</t>
  </si>
  <si>
    <t>50010-2025</t>
  </si>
  <si>
    <t>50009-2025</t>
  </si>
  <si>
    <t>50008-2025</t>
  </si>
  <si>
    <t>50007-2025</t>
  </si>
  <si>
    <t>50006-2025</t>
  </si>
  <si>
    <t>50005-2025</t>
  </si>
  <si>
    <t>50004-2025</t>
  </si>
  <si>
    <t>50003-2025</t>
  </si>
  <si>
    <t>50002-2025</t>
  </si>
  <si>
    <t>50001-2025</t>
  </si>
  <si>
    <t>50000-2025</t>
  </si>
  <si>
    <t>50011-2025</t>
  </si>
  <si>
    <t>80060-2025</t>
  </si>
  <si>
    <t>80009-2025</t>
  </si>
  <si>
    <t>80078-2025</t>
  </si>
  <si>
    <t>E. Mathisen Betalt</t>
  </si>
  <si>
    <t>80040-2025</t>
  </si>
  <si>
    <t>80086-2025</t>
  </si>
  <si>
    <t xml:space="preserve">Valgkampmillionen                                    Valgkampmillionen SV sentralt </t>
  </si>
  <si>
    <t>80045-2025</t>
  </si>
  <si>
    <t>80028-2025</t>
  </si>
  <si>
    <t>80041-2025</t>
  </si>
  <si>
    <t>60013-2025</t>
  </si>
  <si>
    <t>60031-2025</t>
  </si>
  <si>
    <t>60008-2025</t>
  </si>
  <si>
    <t>60001-2025</t>
  </si>
  <si>
    <t>60000-2025</t>
  </si>
  <si>
    <t>80119-2025</t>
  </si>
  <si>
    <t>Adobe 24sep-23okt</t>
  </si>
  <si>
    <t>80117-2025</t>
  </si>
  <si>
    <t>Adobe Acrobat Pro 24aug-23sept</t>
  </si>
  <si>
    <t>60061-2025</t>
  </si>
  <si>
    <t>SB1 Regnskap juli</t>
  </si>
  <si>
    <t>80094-2025</t>
  </si>
  <si>
    <t>Acrobat Pro 24juli-23aug</t>
  </si>
  <si>
    <t>60046-2025</t>
  </si>
  <si>
    <t>SB1 Regnskap juni</t>
  </si>
  <si>
    <t>80089-2025</t>
  </si>
  <si>
    <t>Adobe 24juni-23juli</t>
  </si>
  <si>
    <t>60043-2025</t>
  </si>
  <si>
    <t>SB1 Regnskap april + trans</t>
  </si>
  <si>
    <t>60044-2025</t>
  </si>
  <si>
    <t>SB1 Regnskap mai + trans</t>
  </si>
  <si>
    <t>80084-2025</t>
  </si>
  <si>
    <t>Acrobat Pro 24mai-23juni</t>
  </si>
  <si>
    <t>80083-2025</t>
  </si>
  <si>
    <t>Acrobat Pro 24apr-23mai</t>
  </si>
  <si>
    <t>60037-2025</t>
  </si>
  <si>
    <t>SB1 Regnskap mars</t>
  </si>
  <si>
    <t>80049-2025</t>
  </si>
  <si>
    <t>80048-2025</t>
  </si>
  <si>
    <t>80047-2025</t>
  </si>
  <si>
    <t>60021-2025</t>
  </si>
  <si>
    <t>60019-2025</t>
  </si>
  <si>
    <t>80021-2025</t>
  </si>
  <si>
    <t>80012-2025</t>
  </si>
  <si>
    <t>80008-2025</t>
  </si>
  <si>
    <t>60040-2025</t>
  </si>
  <si>
    <t>Driftsmaterialer</t>
  </si>
  <si>
    <t>Andel PC-skjerm og webcam</t>
  </si>
  <si>
    <t>60041-2025</t>
  </si>
  <si>
    <t>Datautstyr</t>
  </si>
  <si>
    <t xml:space="preserve">Andel KS MacBook Air 13" </t>
  </si>
  <si>
    <t>60047-2025</t>
  </si>
  <si>
    <t>Revisjons- og regnskapshonorar</t>
  </si>
  <si>
    <t>Regnskap 1. halvår</t>
  </si>
  <si>
    <t>60048-2025</t>
  </si>
  <si>
    <t>Annen fremmed tjeneste</t>
  </si>
  <si>
    <t>AK UTSI OVERS. løpeseddel</t>
  </si>
  <si>
    <t>60038-2025</t>
  </si>
  <si>
    <t>Frakt av kontormøbler til godsterminal 23. april</t>
  </si>
  <si>
    <t>60058-2025</t>
  </si>
  <si>
    <t>Fylkessekr.ordn. januar-april</t>
  </si>
  <si>
    <t>60042-2025</t>
  </si>
  <si>
    <t>RHO 4t søndag 27. april</t>
  </si>
  <si>
    <t>60023-2025</t>
  </si>
  <si>
    <t>60012-2025</t>
  </si>
  <si>
    <t>80000-2025</t>
  </si>
  <si>
    <t>60060-2025</t>
  </si>
  <si>
    <t>1050 foldere</t>
  </si>
  <si>
    <t>60062-2025</t>
  </si>
  <si>
    <t xml:space="preserve">8500 løpesedler, 1800 foldere </t>
  </si>
  <si>
    <t>60027-2025</t>
  </si>
  <si>
    <t>60014-2025</t>
  </si>
  <si>
    <t>60009-2025</t>
  </si>
  <si>
    <t>80108-2025</t>
  </si>
  <si>
    <t>TG beredskapskonferansen 4. sept.</t>
  </si>
  <si>
    <t>80072-2025</t>
  </si>
  <si>
    <t>80071-2025</t>
  </si>
  <si>
    <t>60039-2025</t>
  </si>
  <si>
    <t>Varangertunet møterom 25-27 april</t>
  </si>
  <si>
    <t>80066-2025</t>
  </si>
  <si>
    <t>80064-2025</t>
  </si>
  <si>
    <t>80063-2025</t>
  </si>
  <si>
    <t>60049-2025</t>
  </si>
  <si>
    <t>T. Grøtte t/r Alta-H.våg 2. aug.</t>
  </si>
  <si>
    <t>60050-2025</t>
  </si>
  <si>
    <t>T. Grøtte t/r Alta-H.fest 31. juli</t>
  </si>
  <si>
    <t>60051-2025</t>
  </si>
  <si>
    <t>T. Grøtte t/r Alta-Mehamn 17-18. juli</t>
  </si>
  <si>
    <t>60052-2025</t>
  </si>
  <si>
    <t>T. Grøtte</t>
  </si>
  <si>
    <t>60053-2025</t>
  </si>
  <si>
    <t>T. Grøtte t/r Alta-R.fjord 6. juli</t>
  </si>
  <si>
    <t>60054-2025</t>
  </si>
  <si>
    <t>T. Grøtte t/r Aspesletta 10-Loppa 4-5. juli</t>
  </si>
  <si>
    <t>60055-2025</t>
  </si>
  <si>
    <t>T. Grøtte t/r Alta-H.fest 5. juni</t>
  </si>
  <si>
    <t>60056-2025</t>
  </si>
  <si>
    <t>T. Grøtte t/r Alta-Kautokeino april medl.møte</t>
  </si>
  <si>
    <t>60030-2025</t>
  </si>
  <si>
    <t>60032-2025</t>
  </si>
  <si>
    <t>60033-2025</t>
  </si>
  <si>
    <t>60034-2025</t>
  </si>
  <si>
    <t>60035-2025</t>
  </si>
  <si>
    <t>60020-2025</t>
  </si>
  <si>
    <t>60003-2025</t>
  </si>
  <si>
    <t>60004-2025</t>
  </si>
  <si>
    <t>60007-2025</t>
  </si>
  <si>
    <t>60005-2025</t>
  </si>
  <si>
    <t>60064-2025</t>
  </si>
  <si>
    <t>Thon Kirkenes 4-5 sept m/middag</t>
  </si>
  <si>
    <t>60065-2025</t>
  </si>
  <si>
    <t>IMNR Scandic Alta 8-9 sept</t>
  </si>
  <si>
    <t>60066-2025</t>
  </si>
  <si>
    <t>ANH og GS 24-28aug Alta og Vadsø</t>
  </si>
  <si>
    <t>60067-2025</t>
  </si>
  <si>
    <t>ANH og ABW hotell Alta 8-9 sept.</t>
  </si>
  <si>
    <t>80112-2025</t>
  </si>
  <si>
    <t>GS og ANH middag 26. aug.</t>
  </si>
  <si>
    <t>80110-2025</t>
  </si>
  <si>
    <t>GS Kirkenes-Tromsø 29. aug.</t>
  </si>
  <si>
    <t>80109-2025</t>
  </si>
  <si>
    <t>GS Tromsø-Alta 26. aug.</t>
  </si>
  <si>
    <t>80079-2025</t>
  </si>
  <si>
    <t>80074-2025</t>
  </si>
  <si>
    <t>80073-2025</t>
  </si>
  <si>
    <t>Varangertunet AS 38 overn. og serv. 25-27 april</t>
  </si>
  <si>
    <t>80065-2025</t>
  </si>
  <si>
    <t>60028-2025</t>
  </si>
  <si>
    <t>80052-2025</t>
  </si>
  <si>
    <t>80051-2025</t>
  </si>
  <si>
    <t>80050-2025</t>
  </si>
  <si>
    <t>60022-2025</t>
  </si>
  <si>
    <t>80046-2025</t>
  </si>
  <si>
    <t>80043-2025</t>
  </si>
  <si>
    <t>60018-2025</t>
  </si>
  <si>
    <t>80031-2025</t>
  </si>
  <si>
    <t>80030-2025</t>
  </si>
  <si>
    <t>80027-2025</t>
  </si>
  <si>
    <t>80026-2025</t>
  </si>
  <si>
    <t>80016-2025</t>
  </si>
  <si>
    <t>80015-2025</t>
  </si>
  <si>
    <t>60006-2025</t>
  </si>
  <si>
    <t>60010-2025</t>
  </si>
  <si>
    <t>60002-2025</t>
  </si>
  <si>
    <t>60068-2025</t>
  </si>
  <si>
    <t>Reklamekostnad</t>
  </si>
  <si>
    <t>Amedia annonser aug/sept</t>
  </si>
  <si>
    <t>Markedsføring valgkamp</t>
  </si>
  <si>
    <t>60069-2025</t>
  </si>
  <si>
    <t>PM Nord-Norge digitalt 1-8 sept.</t>
  </si>
  <si>
    <t>60063-2025</t>
  </si>
  <si>
    <t>Polaris annonser 12aug-31aug</t>
  </si>
  <si>
    <t>60059-2025</t>
  </si>
  <si>
    <t>Video nr. 1 T. Grøtte - Open Concept</t>
  </si>
  <si>
    <t>80092-2025</t>
  </si>
  <si>
    <t>Standmateriell SVs nettbutikk</t>
  </si>
  <si>
    <t>60045-2025</t>
  </si>
  <si>
    <t>Prozo profiljakker LK og TG</t>
  </si>
  <si>
    <t>Gave til T.G. Alta 8. sept.</t>
  </si>
  <si>
    <t>60070-2025</t>
  </si>
  <si>
    <t>Etterskuddsvis vk-støtte Finnmark SU</t>
  </si>
  <si>
    <t>60057-2025</t>
  </si>
  <si>
    <t>Bårekrans T. Hansen</t>
  </si>
  <si>
    <t>80091-2025</t>
  </si>
  <si>
    <t>Spleis Redd Repparfjord</t>
  </si>
  <si>
    <t>60029-2025</t>
  </si>
  <si>
    <t>80005-2025</t>
  </si>
  <si>
    <t>80001-2025</t>
  </si>
  <si>
    <t>60036-2025</t>
  </si>
  <si>
    <t>OK - deltakeravgift LM 2025</t>
  </si>
  <si>
    <t>80070-2025</t>
  </si>
  <si>
    <t>60025-2025</t>
  </si>
  <si>
    <t>60024-2025</t>
  </si>
  <si>
    <t>60016-2025</t>
  </si>
  <si>
    <t>60011-2025</t>
  </si>
  <si>
    <t>80032-2025</t>
  </si>
  <si>
    <t>60015-2025</t>
  </si>
  <si>
    <t>80024-2025</t>
  </si>
  <si>
    <t>80023-2025</t>
  </si>
  <si>
    <t>80020-2025</t>
  </si>
  <si>
    <t>80019-2025</t>
  </si>
  <si>
    <t>80018-2025</t>
  </si>
  <si>
    <t>80017-2025</t>
  </si>
  <si>
    <t>80120-2025</t>
  </si>
  <si>
    <t>Cremul og VISA</t>
  </si>
  <si>
    <t>80114-2025</t>
  </si>
  <si>
    <t>80113-2025</t>
  </si>
  <si>
    <t>Gebyr cremul og varekjøp</t>
  </si>
  <si>
    <t>80102-2025</t>
  </si>
  <si>
    <t>Månedsavgift og KID</t>
  </si>
  <si>
    <t>80098-2025</t>
  </si>
  <si>
    <t>Cremul og varekjøp</t>
  </si>
  <si>
    <t>80095-2025</t>
  </si>
  <si>
    <t>Årsgebyr kort</t>
  </si>
  <si>
    <t>80093-2025</t>
  </si>
  <si>
    <t>Månedsgebyr og KID</t>
  </si>
  <si>
    <t>80088-2025</t>
  </si>
  <si>
    <t>Cremul</t>
  </si>
  <si>
    <t>80087-2025</t>
  </si>
  <si>
    <t>KID, melding, nettbank juni</t>
  </si>
  <si>
    <t>80085-2025</t>
  </si>
  <si>
    <t>Cremul og varekjøp mai</t>
  </si>
  <si>
    <t>80077-2025</t>
  </si>
  <si>
    <t>Månedsavgifter nettbank, bet.melding og KID</t>
  </si>
  <si>
    <t>80076-2025</t>
  </si>
  <si>
    <t>80061-2025</t>
  </si>
  <si>
    <t>80055-2025</t>
  </si>
  <si>
    <t>80042-2025</t>
  </si>
  <si>
    <t>80039-2025</t>
  </si>
  <si>
    <t>80033-2025</t>
  </si>
  <si>
    <t>80013-2025</t>
  </si>
  <si>
    <t>80010-2025</t>
  </si>
  <si>
    <t>80006-2025</t>
  </si>
  <si>
    <t>80003-2025</t>
  </si>
  <si>
    <t>60026-2025</t>
  </si>
  <si>
    <t>(tom)</t>
  </si>
  <si>
    <t>Bnr.</t>
  </si>
  <si>
    <t>Kontonr.</t>
  </si>
  <si>
    <t>Avd.nr.</t>
  </si>
  <si>
    <t>Avdelingsnavn</t>
  </si>
  <si>
    <t>29.04.2025</t>
  </si>
  <si>
    <t>16</t>
  </si>
  <si>
    <t>I16 - Andre inntekter/refusjoner</t>
  </si>
  <si>
    <t>INNT17SSB - Egen virksomhet</t>
  </si>
  <si>
    <t>Radetiketter</t>
  </si>
  <si>
    <t>09.04.2025</t>
  </si>
  <si>
    <t>11</t>
  </si>
  <si>
    <t>I11 - Fylkeskommunal partistøtte</t>
  </si>
  <si>
    <t>INNT11SSB - Annen offentlig støtte</t>
  </si>
  <si>
    <t>10</t>
  </si>
  <si>
    <t>20.03.2025</t>
  </si>
  <si>
    <t>I10 - Statlig partistøtte</t>
  </si>
  <si>
    <t>INNT10SSB - Statsstøtte</t>
  </si>
  <si>
    <t>31.01.2025</t>
  </si>
  <si>
    <t>Tilskot fra LS til fylkeslaga 2025</t>
  </si>
  <si>
    <t>14</t>
  </si>
  <si>
    <t>I14 - Gaver og partiskatt</t>
  </si>
  <si>
    <t>INNT22SSB - Overføring FRA andre partiledd</t>
  </si>
  <si>
    <t>18.02.2025</t>
  </si>
  <si>
    <t>INNT14SSB - Innsamlinger</t>
  </si>
  <si>
    <t>08.04.2025</t>
  </si>
  <si>
    <t>Ekstra tilskudd LS 2025</t>
  </si>
  <si>
    <t>13</t>
  </si>
  <si>
    <t>Medlemskontingent SV</t>
  </si>
  <si>
    <t>04.12.2025</t>
  </si>
  <si>
    <t>Andel medl.kont. 2025</t>
  </si>
  <si>
    <t>I13 - Kontingentandel fra sentralt</t>
  </si>
  <si>
    <t>08.02.2025</t>
  </si>
  <si>
    <t>15</t>
  </si>
  <si>
    <t>I15 - Egenandeler delegater/rom</t>
  </si>
  <si>
    <t>20</t>
  </si>
  <si>
    <t>24</t>
  </si>
  <si>
    <t>25</t>
  </si>
  <si>
    <t>28.04.2025</t>
  </si>
  <si>
    <t>KOST34SSB - Valgkampkostnader (andre)</t>
  </si>
  <si>
    <t>26</t>
  </si>
  <si>
    <t>27</t>
  </si>
  <si>
    <t>28</t>
  </si>
  <si>
    <t>29</t>
  </si>
  <si>
    <t>30</t>
  </si>
  <si>
    <t>INNT18SSB - Private gaver og partiskatt</t>
  </si>
  <si>
    <t>16.05.2025</t>
  </si>
  <si>
    <t>12.11.2025</t>
  </si>
  <si>
    <t>Elin Mathisen</t>
  </si>
  <si>
    <t>22.12.2025</t>
  </si>
  <si>
    <t>E. Mathisen des.</t>
  </si>
  <si>
    <t>23.01.2025</t>
  </si>
  <si>
    <t>28.02.2025</t>
  </si>
  <si>
    <t>13.06.2025</t>
  </si>
  <si>
    <t>18.08.2025</t>
  </si>
  <si>
    <t>23.09.2025</t>
  </si>
  <si>
    <t>19.11.2025</t>
  </si>
  <si>
    <t>®fakturanr. 10043 - 100016 - TROMS SV</t>
  </si>
  <si>
    <t>10.03.2025</t>
  </si>
  <si>
    <t>KOST35SSB - Overføring TIL andre partiledd</t>
  </si>
  <si>
    <t>01.01.2025</t>
  </si>
  <si>
    <t>KOST30SSB - Administrasjon</t>
  </si>
  <si>
    <t>01.02.2025</t>
  </si>
  <si>
    <t>01.03.2025</t>
  </si>
  <si>
    <t>16.12.2025</t>
  </si>
  <si>
    <t>Andel kontor Grønnegata juli-des</t>
  </si>
  <si>
    <t>27.01.2025</t>
  </si>
  <si>
    <t>04.02.2025</t>
  </si>
  <si>
    <t>17.02.2025</t>
  </si>
  <si>
    <t>26.02.2025</t>
  </si>
  <si>
    <t>03.03.2025</t>
  </si>
  <si>
    <t>14.03.2025</t>
  </si>
  <si>
    <t>17.03.2025</t>
  </si>
  <si>
    <t>25.03.2025</t>
  </si>
  <si>
    <t>30.04.2025</t>
  </si>
  <si>
    <t>26.05.2025</t>
  </si>
  <si>
    <t>31.05.2025</t>
  </si>
  <si>
    <t>24.06.2025</t>
  </si>
  <si>
    <t>27.06.2025</t>
  </si>
  <si>
    <t>23.07.2025</t>
  </si>
  <si>
    <t>25.07.2025</t>
  </si>
  <si>
    <t>25.08.2025</t>
  </si>
  <si>
    <t>28.08.2025</t>
  </si>
  <si>
    <t>25.09.2025</t>
  </si>
  <si>
    <t>30.09.2025</t>
  </si>
  <si>
    <t>SB1 Regnskap august</t>
  </si>
  <si>
    <t>21.10.2025</t>
  </si>
  <si>
    <t>SP1 Regnskap september</t>
  </si>
  <si>
    <t>27.10.2025</t>
  </si>
  <si>
    <t>Acrobat Pro 24okt-23nov</t>
  </si>
  <si>
    <t>14.11.2025</t>
  </si>
  <si>
    <t>SB1 Regnskap oktober</t>
  </si>
  <si>
    <t>25.11.2025</t>
  </si>
  <si>
    <t>Acrobat Pro 24 nov - 23 des</t>
  </si>
  <si>
    <t>11.12.2025</t>
  </si>
  <si>
    <t>SB1 Regnskap november</t>
  </si>
  <si>
    <t>31.12.2025</t>
  </si>
  <si>
    <t>SB1 Komplett med trans des.</t>
  </si>
  <si>
    <t>Brandmaster 2025</t>
  </si>
  <si>
    <t>28.05.2025</t>
  </si>
  <si>
    <t>12.05.2025</t>
  </si>
  <si>
    <t>Andel tastatur/mus f.sekr.</t>
  </si>
  <si>
    <t>24.11.2025</t>
  </si>
  <si>
    <t>Partikontorets regnskapstjenester 2. halvår</t>
  </si>
  <si>
    <t>29.07.2025</t>
  </si>
  <si>
    <t>11.03.2025</t>
  </si>
  <si>
    <t>KOST31SSB - Partiaktiviteter</t>
  </si>
  <si>
    <t>28.03.2025</t>
  </si>
  <si>
    <t>10.07.2025</t>
  </si>
  <si>
    <t>07.08.2025</t>
  </si>
  <si>
    <t>Zoom-lisens 2025</t>
  </si>
  <si>
    <t>21.11.2025</t>
  </si>
  <si>
    <t>Fylkessekretærordningen mai-des</t>
  </si>
  <si>
    <t>07.01.2025</t>
  </si>
  <si>
    <t>20.04.2025</t>
  </si>
  <si>
    <t>27.08.2025</t>
  </si>
  <si>
    <t>29.08.2025</t>
  </si>
  <si>
    <t>08.10.2025</t>
  </si>
  <si>
    <t>1 500 stemmesedler</t>
  </si>
  <si>
    <t>24.02.2025</t>
  </si>
  <si>
    <t>25.04.2025</t>
  </si>
  <si>
    <t>14.08.2025</t>
  </si>
  <si>
    <t>23.04.2025</t>
  </si>
  <si>
    <t>14.02.2025</t>
  </si>
  <si>
    <t>16.02.2025</t>
  </si>
  <si>
    <t>21.02.2025</t>
  </si>
  <si>
    <t>27.04.2025</t>
  </si>
  <si>
    <t>05.06.2025</t>
  </si>
  <si>
    <t>05.07.2025</t>
  </si>
  <si>
    <t>06.07.2025</t>
  </si>
  <si>
    <t>18.07.2025</t>
  </si>
  <si>
    <t>31.07.2025</t>
  </si>
  <si>
    <t>02.08.2025</t>
  </si>
  <si>
    <t>15.02.2025</t>
  </si>
  <si>
    <t>25.02.2025</t>
  </si>
  <si>
    <t>27.02.2025</t>
  </si>
  <si>
    <t>21.03.2025</t>
  </si>
  <si>
    <t>27.03.2025</t>
  </si>
  <si>
    <t>31.03.2025</t>
  </si>
  <si>
    <t>15.08.2025</t>
  </si>
  <si>
    <t>08.09.2025</t>
  </si>
  <si>
    <t>15.10.2025</t>
  </si>
  <si>
    <t>Reisefordeling 4 x LS 2025</t>
  </si>
  <si>
    <t>GS Tromsø-Lakselv 27feb-1mars</t>
  </si>
  <si>
    <t>Andel tre samlinger 2025</t>
  </si>
  <si>
    <t>30.06.2025</t>
  </si>
  <si>
    <t>08.07.2025</t>
  </si>
  <si>
    <t>11.08.2025</t>
  </si>
  <si>
    <t>31.08.2025</t>
  </si>
  <si>
    <t>KOST32SSB - Markedsføring valgkamp</t>
  </si>
  <si>
    <t>09.09.2025</t>
  </si>
  <si>
    <t>16.09.2025</t>
  </si>
  <si>
    <t>17.12.2025</t>
  </si>
  <si>
    <t>SMSer 2025 fylkeslaget, H.fest og Alta</t>
  </si>
  <si>
    <t>09.01.2025</t>
  </si>
  <si>
    <t>14.01.2025</t>
  </si>
  <si>
    <t>22.04.2025</t>
  </si>
  <si>
    <t>03.07.2025</t>
  </si>
  <si>
    <t>30.07.2025</t>
  </si>
  <si>
    <t>18.09.2025</t>
  </si>
  <si>
    <t>07.04.2025</t>
  </si>
  <si>
    <t>13.01.2025</t>
  </si>
  <si>
    <t>10.02.2025</t>
  </si>
  <si>
    <t>26.03.2025</t>
  </si>
  <si>
    <t>14.04.2025</t>
  </si>
  <si>
    <t>16.06.2025</t>
  </si>
  <si>
    <t>14.07.2025</t>
  </si>
  <si>
    <t>28.07.2025</t>
  </si>
  <si>
    <t>15.09.2025</t>
  </si>
  <si>
    <t>13.10.2025</t>
  </si>
  <si>
    <t>SB1 avg. oktober med betalinger</t>
  </si>
  <si>
    <t>31.10.2025</t>
  </si>
  <si>
    <t>Cremul og varekjøp oktober</t>
  </si>
  <si>
    <t>10.11.2025</t>
  </si>
  <si>
    <t>Månedsavgift og KID-bet</t>
  </si>
  <si>
    <t>30.11.2025</t>
  </si>
  <si>
    <t>Cremul og varekjøp november</t>
  </si>
  <si>
    <t>15.12.2025</t>
  </si>
  <si>
    <t>Cremul og varekjøp desember</t>
  </si>
  <si>
    <t>* Fylkessekretærordningen + søndagsarbeid</t>
  </si>
  <si>
    <t>Gaver og bidrag **</t>
  </si>
  <si>
    <t>Fylkessekretær *</t>
  </si>
  <si>
    <t>Åpne poster kunder</t>
  </si>
  <si>
    <t>Finnmark Sv</t>
  </si>
  <si>
    <t>Dato: 25.01.2026, Kundenr.: alle</t>
  </si>
  <si>
    <t>Bilagsnr.</t>
  </si>
  <si>
    <t>Fakturanr</t>
  </si>
  <si>
    <t>Forfall</t>
  </si>
  <si>
    <t>Restbeløp</t>
  </si>
  <si>
    <t>100000 ALTA SV</t>
  </si>
  <si>
    <t>10034</t>
  </si>
  <si>
    <t>SUM 100000 ALTA SV</t>
  </si>
  <si>
    <t>100007 NESSEBY SV</t>
  </si>
  <si>
    <t>10041</t>
  </si>
  <si>
    <t>SUM 100007 NESSEBY SV</t>
  </si>
  <si>
    <t>100008 NORDKAPP SV</t>
  </si>
  <si>
    <t>10038</t>
  </si>
  <si>
    <t>SUM 100008 NORDKAPP SV</t>
  </si>
  <si>
    <t>SUM Åpne poster kunder</t>
  </si>
  <si>
    <t>Åpne poster leverandører</t>
  </si>
  <si>
    <t>Dato: 31.12.2025, Leverandørnr: alle</t>
  </si>
  <si>
    <t>200004 Sparebank1 Nord Norge</t>
  </si>
  <si>
    <t>60084-2025</t>
  </si>
  <si>
    <t>2065677</t>
  </si>
  <si>
    <t>26.01.2026</t>
  </si>
  <si>
    <t>SUM 200004 Sparebank1 Nord Norge</t>
  </si>
  <si>
    <t>200012 SV - Sosialistisk Venstreparti</t>
  </si>
  <si>
    <t>60083-2025</t>
  </si>
  <si>
    <t>2670</t>
  </si>
  <si>
    <t>29.12.2025</t>
  </si>
  <si>
    <t>Betalt 14.01.2026</t>
  </si>
  <si>
    <t>60081-2025</t>
  </si>
  <si>
    <t>2705</t>
  </si>
  <si>
    <t>14.01.2026</t>
  </si>
  <si>
    <t>60082-2025</t>
  </si>
  <si>
    <t>2696</t>
  </si>
  <si>
    <t>SUM 200012 SV - Sosialistisk Venstreparti</t>
  </si>
  <si>
    <t>SUM Åpne poster leverandører</t>
  </si>
  <si>
    <t>Fakturanr.</t>
  </si>
  <si>
    <t>Adobe pdf pack jan-feb</t>
  </si>
  <si>
    <t>Finnmark db 1jan-27juni</t>
  </si>
  <si>
    <t>Adobe Pro 1-27jan</t>
  </si>
  <si>
    <t xml:space="preserve"> Beløp</t>
  </si>
  <si>
    <t>Adobe pdf pack 1jan-28feb</t>
  </si>
  <si>
    <t xml:space="preserve">** Posten 'Gaver og bidrag' gjelder overføring av Finnmark SUs andel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</si>
</sst>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7"/>
      <name val="Calibri"/>
      <family val="2"/>
    </font>
    <font>
      <b/>
      <sz val="15"/>
      <name val="Calibri"/>
      <family val="2"/>
    </font>
    <font>
      <b/>
      <sz val="17"/>
      <name val="Calibri"/>
      <family val="2"/>
    </font>
    <font>
      <b/>
      <sz val="15"/>
      <name val="Calibri"/>
      <family val="2"/>
    </font>
    <font>
      <b/>
      <sz val="11"/>
      <name val="Calibri"/>
      <family val="2"/>
    </font>
    <font>
      <sz val="11"/>
      <color rgb="FF00B05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0">
    <xf numFmtId="0" fontId="0" fillId="0" borderId="0" xfId="0"/>
    <xf numFmtId="4" fontId="0" fillId="0" borderId="0" xfId="0" applyNumberFormat="1"/>
    <xf numFmtId="0" fontId="18" fillId="0" borderId="0" xfId="0" applyFont="1"/>
    <xf numFmtId="3" fontId="0" fillId="0" borderId="0" xfId="0" applyNumberFormat="1"/>
    <xf numFmtId="3" fontId="16" fillId="0" borderId="0" xfId="0" applyNumberFormat="1" applyFont="1" applyAlignment="1">
      <alignment horizontal="right"/>
    </xf>
    <xf numFmtId="3" fontId="0" fillId="0" borderId="10" xfId="0" applyNumberFormat="1" applyBorder="1"/>
    <xf numFmtId="3" fontId="16" fillId="0" borderId="0" xfId="0" applyNumberFormat="1" applyFont="1"/>
    <xf numFmtId="3" fontId="19" fillId="0" borderId="0" xfId="0" applyNumberFormat="1" applyFont="1"/>
    <xf numFmtId="0" fontId="21" fillId="0" borderId="0" xfId="0" applyFont="1"/>
    <xf numFmtId="3" fontId="22" fillId="0" borderId="10" xfId="42" applyNumberFormat="1" applyFont="1" applyBorder="1"/>
    <xf numFmtId="49" fontId="16" fillId="0" borderId="0" xfId="0" applyNumberFormat="1" applyFont="1" applyAlignment="1">
      <alignment horizontal="right"/>
    </xf>
    <xf numFmtId="49" fontId="16" fillId="0" borderId="0" xfId="0" quotePrefix="1" applyNumberFormat="1" applyFont="1" applyAlignment="1">
      <alignment horizontal="right"/>
    </xf>
    <xf numFmtId="3" fontId="22" fillId="0" borderId="0" xfId="42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pivotButton="1"/>
    <xf numFmtId="3" fontId="22" fillId="0" borderId="0" xfId="42" applyNumberFormat="1" applyFont="1" applyFill="1" applyBorder="1"/>
    <xf numFmtId="3" fontId="22" fillId="0" borderId="10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indent="1"/>
    </xf>
    <xf numFmtId="40" fontId="0" fillId="0" borderId="0" xfId="0" applyNumberFormat="1" applyAlignment="1">
      <alignment horizontal="right" indent="1"/>
    </xf>
    <xf numFmtId="40" fontId="0" fillId="0" borderId="0" xfId="0" applyNumberFormat="1"/>
    <xf numFmtId="0" fontId="23" fillId="0" borderId="0" xfId="0" applyFont="1"/>
    <xf numFmtId="0" fontId="0" fillId="0" borderId="0" xfId="0" applyAlignment="1">
      <alignment horizontal="left" indent="1"/>
    </xf>
    <xf numFmtId="0" fontId="24" fillId="0" borderId="0" xfId="0" applyFont="1"/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right" vertical="center"/>
    </xf>
    <xf numFmtId="0" fontId="25" fillId="0" borderId="0" xfId="0" applyFont="1"/>
    <xf numFmtId="0" fontId="23" fillId="0" borderId="0" xfId="0" applyFont="1" applyAlignment="1">
      <alignment horizontal="center" vertical="center"/>
    </xf>
    <xf numFmtId="40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center" vertical="center"/>
    </xf>
    <xf numFmtId="40" fontId="28" fillId="0" borderId="0" xfId="0" applyNumberFormat="1" applyFont="1" applyAlignment="1">
      <alignment horizontal="right" vertical="center"/>
    </xf>
    <xf numFmtId="0" fontId="29" fillId="0" borderId="0" xfId="0" applyFont="1"/>
    <xf numFmtId="0" fontId="0" fillId="0" borderId="0" xfId="0" applyAlignment="1">
      <alignment horizontal="right" indent="1"/>
    </xf>
    <xf numFmtId="4" fontId="0" fillId="0" borderId="0" xfId="0" applyNumberFormat="1" applyAlignment="1">
      <alignment horizontal="right"/>
    </xf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4">
    <dxf>
      <alignment horizontal="right" indent="1"/>
    </dxf>
    <dxf>
      <alignment horizontal="left" relativeIndent="1"/>
    </dxf>
    <dxf>
      <alignment horizontal="left" relativeIndent="1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g Kühle-Gotovac" refreshedDate="45935.43003009259" createdVersion="8" refreshedVersion="8" minRefreshableVersion="3" recordCount="192" xr:uid="{E94AAB6D-9BC1-42CD-A6C9-4BE5075E23B6}">
  <cacheSource type="worksheet">
    <worksheetSource ref="A1:I1048576" sheet="Januar-sept"/>
  </cacheSource>
  <cacheFields count="9">
    <cacheField name="Bilag" numFmtId="0">
      <sharedItems containsBlank="1"/>
    </cacheField>
    <cacheField name="Konto" numFmtId="0">
      <sharedItems containsString="0" containsBlank="1" containsNumber="1" containsInteger="1" minValue="3200" maxValue="8179"/>
    </cacheField>
    <cacheField name="Kontonavn" numFmtId="0">
      <sharedItems containsBlank="1"/>
    </cacheField>
    <cacheField name="Dato" numFmtId="14">
      <sharedItems containsNonDate="0" containsDate="1" containsString="0" containsBlank="1" minDate="2025-01-01T00:00:00" maxDate="2025-10-01T00:00:00"/>
    </cacheField>
    <cacheField name="Beskrivelse" numFmtId="0">
      <sharedItems containsBlank="1"/>
    </cacheField>
    <cacheField name="Beløp" numFmtId="4">
      <sharedItems containsString="0" containsBlank="1" containsNumber="1" minValue="-224000.01" maxValue="82074"/>
    </cacheField>
    <cacheField name="Budsjettpost" numFmtId="0">
      <sharedItems containsBlank="1" count="14">
        <s v="Andre inntekter/refusjoner"/>
        <s v="Egenandeler delegater/rom"/>
        <s v="Fylkeskommunal partistøtte"/>
        <s v="Gaver og partiskatt"/>
        <s v="Statlig partistøtte"/>
        <s v="K1 - Administrasjon og kontorhold"/>
        <s v="K10 - Bidrag og gaver til andre"/>
        <s v="K11 - Landsmøtet"/>
        <s v="K2 - Bank"/>
        <s v="K3 - Øvrig reisevirksomhet"/>
        <s v="K4 - Årsmøtet"/>
        <s v="K7 - Fylkessekretær"/>
        <s v="K9 - Valgkamp"/>
        <m/>
      </sharedItems>
    </cacheField>
    <cacheField name="Prosjekt" numFmtId="0">
      <sharedItems containsBlank="1"/>
    </cacheField>
    <cacheField name="SSB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g Kühle-Gotovac" refreshedDate="46047.698777430553" createdVersion="8" refreshedVersion="8" minRefreshableVersion="3" recordCount="222" xr:uid="{933571C2-830A-41EE-81BE-E66B08CE31E5}">
  <cacheSource type="worksheet">
    <worksheetSource ref="A1:I223" sheet="Hovedbok_2025"/>
  </cacheSource>
  <cacheFields count="9">
    <cacheField name="Bnr." numFmtId="0">
      <sharedItems containsSemiMixedTypes="0" containsString="0" containsNumber="1" containsInteger="1" minValue="22" maxValue="80140"/>
    </cacheField>
    <cacheField name="Kontonr." numFmtId="0">
      <sharedItems containsSemiMixedTypes="0" containsString="0" containsNumber="1" containsInteger="1" minValue="3200" maxValue="8179"/>
    </cacheField>
    <cacheField name="Kontonavn" numFmtId="0">
      <sharedItems/>
    </cacheField>
    <cacheField name="Dato" numFmtId="0">
      <sharedItems/>
    </cacheField>
    <cacheField name="Beskrivelse" numFmtId="0">
      <sharedItems/>
    </cacheField>
    <cacheField name="Beløp" numFmtId="40">
      <sharedItems containsSemiMixedTypes="0" containsString="0" containsNumber="1" minValue="-224000.01" maxValue="82074"/>
    </cacheField>
    <cacheField name="Avd.nr." numFmtId="0">
      <sharedItems count="14">
        <s v="16"/>
        <s v="11"/>
        <s v="10"/>
        <s v="14"/>
        <s v="13"/>
        <s v="15"/>
        <s v="26"/>
        <s v="27"/>
        <s v="25"/>
        <s v="20"/>
        <s v="24"/>
        <s v="30"/>
        <s v="29"/>
        <s v="28"/>
      </sharedItems>
    </cacheField>
    <cacheField name="Avdelingsnavn" numFmtId="0">
      <sharedItems count="14">
        <s v="I16 - Andre inntekter/refusjoner"/>
        <s v="I11 - Fylkeskommunal partistøtte"/>
        <s v="I10 - Statlig partistøtte"/>
        <s v="I14 - Gaver og partiskatt"/>
        <s v="I13 - Kontingentandel fra sentralt"/>
        <s v="I15 - Egenandeler delegater/rom"/>
        <s v="K7 - Fylkessekretær"/>
        <s v="K1 - Administrasjon og kontorhold"/>
        <s v="K9 - Valgkamp"/>
        <s v="K4 - Årsmøtet"/>
        <s v="K3 - Øvrig reisevirksomhet"/>
        <s v="K11 - Landsmøtet"/>
        <s v="K10 - Bidrag og gaver til andre"/>
        <s v="K2 - Bank"/>
      </sharedItems>
    </cacheField>
    <cacheField name="SSB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s v="80075-2025"/>
    <n v="3200"/>
    <s v="Salgsinntekt handelsvarer, unntatt avgiftsplikt"/>
    <d v="2025-04-29T00:00:00"/>
    <s v="Vipps loddsalg vk-samling"/>
    <n v="-3740"/>
    <x v="0"/>
    <m/>
    <s v="Egen virksomhet"/>
  </r>
  <r>
    <s v="80029-2025"/>
    <n v="3900"/>
    <s v="Annen driftsrelatert inntekt"/>
    <d v="2025-02-18T00:00:00"/>
    <s v="Loddsalg Vipps årsmøte 16. "/>
    <n v="-6425"/>
    <x v="0"/>
    <m/>
    <s v="Innsamlinger"/>
  </r>
  <r>
    <s v="80111-2025"/>
    <n v="3943"/>
    <s v="Gaver"/>
    <d v="2025-08-18T00:00:00"/>
    <s v="Org.fondet - VK kick-off 25-27 april                       15.000,00, OVERFØRT Fra: SV - SOSIALISTIS"/>
    <n v="-15000"/>
    <x v="0"/>
    <m/>
    <s v="Overføring FRA andre partiledd"/>
  </r>
  <r>
    <s v="50020-2025"/>
    <n v="3944"/>
    <s v="Diverse refusjoner"/>
    <d v="2025-09-23T00:00:00"/>
    <s v="®fakturanr. 10042 - 100016 - TROMS SV"/>
    <n v="-21036.22"/>
    <x v="0"/>
    <s v="Kostnadsdeling Troms SV"/>
    <s v="Overføring FRA andre partiledd"/>
  </r>
  <r>
    <s v="50019-2025"/>
    <n v="3940"/>
    <s v="Egenandeler møter"/>
    <d v="2025-04-28T00:00:00"/>
    <s v="®fakturanr. 10041 - 100007 - NESSEBY SV"/>
    <n v="-1000"/>
    <x v="1"/>
    <m/>
    <s v="Valgkampkostnader (andre)"/>
  </r>
  <r>
    <s v="50018-2025"/>
    <n v="3940"/>
    <s v="Egenandeler møter"/>
    <d v="2025-04-28T00:00:00"/>
    <s v="®fakturanr. 10040 - 100001 - Berlevåg SV"/>
    <n v="-2000"/>
    <x v="1"/>
    <m/>
    <s v="Valgkampkostnader (andre)"/>
  </r>
  <r>
    <s v="50017-2025"/>
    <n v="3940"/>
    <s v="Egenandeler møter"/>
    <d v="2025-04-28T00:00:00"/>
    <s v="®fakturanr. 10039 - 100003 - Hammerfest SV"/>
    <n v="-1000"/>
    <x v="1"/>
    <m/>
    <s v="Valgkampkostnader (andre)"/>
  </r>
  <r>
    <s v="50016-2025"/>
    <n v="3940"/>
    <s v="Egenandeler møter"/>
    <d v="2025-04-28T00:00:00"/>
    <s v="®fakturanr. 10038 - 100008 - NORDKAPP SV"/>
    <n v="-1000"/>
    <x v="1"/>
    <m/>
    <s v="Valgkampkostnader (andre)"/>
  </r>
  <r>
    <s v="50015-2025"/>
    <n v="3940"/>
    <s v="Egenandeler møter"/>
    <d v="2025-04-28T00:00:00"/>
    <s v="®fakturanr. 10037 - 100010 - Sør-Varanger SV"/>
    <n v="-2000"/>
    <x v="1"/>
    <m/>
    <s v="Valgkampkostnader (andre)"/>
  </r>
  <r>
    <s v="50014-2025"/>
    <n v="3940"/>
    <s v="Egenandeler møter"/>
    <d v="2025-04-28T00:00:00"/>
    <s v="®fakturanr. 10036 - 100002 - GAMVIK SV"/>
    <n v="-1000"/>
    <x v="1"/>
    <m/>
    <s v="Valgkampkostnader (andre)"/>
  </r>
  <r>
    <s v="50013-2025"/>
    <n v="3940"/>
    <s v="Egenandeler møter"/>
    <d v="2025-04-28T00:00:00"/>
    <s v="®fakturanr. 10035 - 100012 - Vadsø SV"/>
    <n v="-3000"/>
    <x v="1"/>
    <m/>
    <s v="Valgkampkostnader (andre)"/>
  </r>
  <r>
    <s v="50012-2025"/>
    <n v="3940"/>
    <s v="Egenandeler møter"/>
    <d v="2025-04-28T00:00:00"/>
    <s v="®fakturanr. 10034 - 100000 - ALTA SV"/>
    <n v="-3000"/>
    <x v="1"/>
    <m/>
    <s v="Valgkampkostnader (andre)"/>
  </r>
  <r>
    <s v="50010-2025"/>
    <n v="3940"/>
    <s v="Egenandeler møter"/>
    <d v="2025-02-08T00:00:00"/>
    <s v="®fakturanr. 10032 - 100012 - Vadsø SV"/>
    <n v="-2000"/>
    <x v="1"/>
    <m/>
    <s v="Overføring FRA andre partiledd"/>
  </r>
  <r>
    <s v="50009-2025"/>
    <n v="3940"/>
    <s v="Egenandeler møter"/>
    <d v="2025-02-08T00:00:00"/>
    <s v="®fakturanr. 10031 - 100010 - Sør-Varanger SV"/>
    <n v="-4000"/>
    <x v="1"/>
    <m/>
    <s v="Overføring FRA andre partiledd"/>
  </r>
  <r>
    <s v="50008-2025"/>
    <n v="3940"/>
    <s v="Egenandeler møter"/>
    <d v="2025-02-08T00:00:00"/>
    <s v="®fakturanr. 10030 - 100009 - PORSANGER SV"/>
    <n v="-2000"/>
    <x v="1"/>
    <m/>
    <s v="Overføring FRA andre partiledd"/>
  </r>
  <r>
    <s v="50007-2025"/>
    <n v="3940"/>
    <s v="Egenandeler møter"/>
    <d v="2025-02-08T00:00:00"/>
    <s v="®fakturanr. 10029 - 100008 - NORDKAPP SV"/>
    <n v="-3000"/>
    <x v="1"/>
    <m/>
    <s v="Overføring FRA andre partiledd"/>
  </r>
  <r>
    <s v="50006-2025"/>
    <n v="3940"/>
    <s v="Egenandeler møter"/>
    <d v="2025-02-08T00:00:00"/>
    <s v="®fakturanr. 10028 - 100006 - LOPPA SV"/>
    <n v="-1000"/>
    <x v="1"/>
    <m/>
    <s v="Overføring FRA andre partiledd"/>
  </r>
  <r>
    <s v="50005-2025"/>
    <n v="3940"/>
    <s v="Egenandeler møter"/>
    <d v="2025-02-08T00:00:00"/>
    <s v="®fakturanr. 10027 - 100005 - LEBESBY SV"/>
    <n v="-1000"/>
    <x v="1"/>
    <m/>
    <s v="Overføring FRA andre partiledd"/>
  </r>
  <r>
    <s v="50004-2025"/>
    <n v="3940"/>
    <s v="Egenandeler møter"/>
    <d v="2025-02-08T00:00:00"/>
    <s v="®fakturanr. 10026 - 100004 - Kautokeino SV / Guovdageaidnu SG"/>
    <n v="-1000"/>
    <x v="1"/>
    <m/>
    <s v="Overføring FRA andre partiledd"/>
  </r>
  <r>
    <s v="50003-2025"/>
    <n v="3940"/>
    <s v="Egenandeler møter"/>
    <d v="2025-02-08T00:00:00"/>
    <s v="®fakturanr. 10025 - 100003 - Hammerfest SV"/>
    <n v="-4000"/>
    <x v="1"/>
    <m/>
    <s v="Overføring FRA andre partiledd"/>
  </r>
  <r>
    <s v="50002-2025"/>
    <n v="3940"/>
    <s v="Egenandeler møter"/>
    <d v="2025-02-08T00:00:00"/>
    <s v="®fakturanr. 10024 - 100002 - GAMVIK SV"/>
    <n v="-2000"/>
    <x v="1"/>
    <m/>
    <s v="Overføring FRA andre partiledd"/>
  </r>
  <r>
    <s v="50001-2025"/>
    <n v="3940"/>
    <s v="Egenandeler møter"/>
    <d v="2025-02-08T00:00:00"/>
    <s v="®fakturanr. 10023 - 100001 - Berlevåg SV"/>
    <n v="-3000"/>
    <x v="1"/>
    <m/>
    <s v="Overføring FRA andre partiledd"/>
  </r>
  <r>
    <s v="50000-2025"/>
    <n v="3940"/>
    <s v="Egenandeler møter"/>
    <d v="2025-02-08T00:00:00"/>
    <s v="®fakturanr. 10022 - 100000 - ALTA SV"/>
    <n v="-3000"/>
    <x v="1"/>
    <m/>
    <s v="Overføring FRA andre partiledd"/>
  </r>
  <r>
    <s v="50010-2025"/>
    <n v="3941"/>
    <s v="Andre egenandeler"/>
    <d v="2025-02-08T00:00:00"/>
    <s v="®fakturanr. 10032 - 100012 - Vadsø SV"/>
    <n v="-2400"/>
    <x v="1"/>
    <m/>
    <s v="Overføring FRA andre partiledd"/>
  </r>
  <r>
    <s v="50009-2025"/>
    <n v="3941"/>
    <s v="Andre egenandeler"/>
    <d v="2025-02-08T00:00:00"/>
    <s v="®fakturanr. 10031 - 100010 - Sør-Varanger SV"/>
    <n v="-4800"/>
    <x v="1"/>
    <m/>
    <s v="Overføring FRA andre partiledd"/>
  </r>
  <r>
    <s v="50007-2025"/>
    <n v="3941"/>
    <s v="Andre egenandeler"/>
    <d v="2025-02-08T00:00:00"/>
    <s v="®fakturanr. 10029 - 100008 - NORDKAPP SV"/>
    <n v="-4800"/>
    <x v="1"/>
    <m/>
    <s v="Overføring FRA andre partiledd"/>
  </r>
  <r>
    <s v="50006-2025"/>
    <n v="3941"/>
    <s v="Andre egenandeler"/>
    <d v="2025-02-08T00:00:00"/>
    <s v="®fakturanr. 10028 - 100006 - LOPPA SV"/>
    <n v="-1200"/>
    <x v="1"/>
    <m/>
    <s v="Overføring FRA andre partiledd"/>
  </r>
  <r>
    <s v="50005-2025"/>
    <n v="3941"/>
    <s v="Andre egenandeler"/>
    <d v="2025-02-08T00:00:00"/>
    <s v="®fakturanr. 10027 - 100005 - LEBESBY SV"/>
    <n v="-600"/>
    <x v="1"/>
    <m/>
    <s v="Overføring FRA andre partiledd"/>
  </r>
  <r>
    <s v="50004-2025"/>
    <n v="3941"/>
    <s v="Andre egenandeler"/>
    <d v="2025-02-08T00:00:00"/>
    <s v="®fakturanr. 10026 - 100004 - Kautokeino SV / Guovdageaidnu SG"/>
    <n v="-2400"/>
    <x v="1"/>
    <m/>
    <s v="Overføring FRA andre partiledd"/>
  </r>
  <r>
    <s v="50003-2025"/>
    <n v="3941"/>
    <s v="Andre egenandeler"/>
    <d v="2025-02-08T00:00:00"/>
    <s v="®fakturanr. 10025 - 100003 - Hammerfest SV"/>
    <n v="-3600"/>
    <x v="1"/>
    <m/>
    <s v="Overføring FRA andre partiledd"/>
  </r>
  <r>
    <s v="50002-2025"/>
    <n v="3941"/>
    <s v="Andre egenandeler"/>
    <d v="2025-02-08T00:00:00"/>
    <s v="®fakturanr. 10024 - 100002 - GAMVIK SV"/>
    <n v="-2400"/>
    <x v="1"/>
    <m/>
    <s v="Overføring FRA andre partiledd"/>
  </r>
  <r>
    <s v="50001-2025"/>
    <n v="3941"/>
    <s v="Andre egenandeler"/>
    <d v="2025-02-08T00:00:00"/>
    <s v="®fakturanr. 10023 - 100001 - Berlevåg SV"/>
    <n v="-1200"/>
    <x v="1"/>
    <m/>
    <s v="Overføring FRA andre partiledd"/>
  </r>
  <r>
    <s v="50000-2025"/>
    <n v="3941"/>
    <s v="Andre egenandeler"/>
    <d v="2025-02-08T00:00:00"/>
    <s v="®fakturanr. 10022 - 100000 - ALTA SV"/>
    <n v="-2400"/>
    <x v="1"/>
    <m/>
    <s v="Overføring FRA andre partiledd"/>
  </r>
  <r>
    <s v="50011-2025"/>
    <n v="3400"/>
    <s v="Fylkeskommunal støtte"/>
    <d v="2025-04-09T00:00:00"/>
    <s v="®fakturanr. 10033 - 100015 - FINNMARK FYLKESKOMMUNE"/>
    <n v="-224000.01"/>
    <x v="2"/>
    <m/>
    <s v="Annen offentlig støtte"/>
  </r>
  <r>
    <s v="80060-2025"/>
    <n v="3900"/>
    <s v="Annen driftsrelatert inntekt"/>
    <d v="2025-04-08T00:00:00"/>
    <s v="Ekstra tilskudd LS 2025                                       50.000,00, OVERFØRT Fra: SV - SOSIALISTIS"/>
    <n v="-50000"/>
    <x v="3"/>
    <m/>
    <s v="Overføring FRA andre partiledd"/>
  </r>
  <r>
    <s v="80009-2025"/>
    <n v="3900"/>
    <s v="Annen driftsrelatert inntekt"/>
    <d v="2025-01-31T00:00:00"/>
    <s v="Tilskot fra LS til fylkeslaga 2025                         50.000,00, OVERFØRT Fra: SV - SOSIALISTIS"/>
    <n v="-50000"/>
    <x v="3"/>
    <m/>
    <s v="Overføring FRA andre partiledd"/>
  </r>
  <r>
    <s v="80078-2025"/>
    <n v="3942"/>
    <s v="Partiskatt"/>
    <d v="2025-05-16T00:00:00"/>
    <s v="E. Mathisen Betalt"/>
    <n v="-5650"/>
    <x v="3"/>
    <m/>
    <s v="Private gaver og partiskatt"/>
  </r>
  <r>
    <s v="80040-2025"/>
    <n v="3942"/>
    <s v="Partiskatt"/>
    <d v="2025-03-20T00:00:00"/>
    <s v="E. Mathisen mars"/>
    <n v="-7000"/>
    <x v="3"/>
    <m/>
    <s v="Private gaver og partiskatt"/>
  </r>
  <r>
    <s v="80086-2025"/>
    <n v="3943"/>
    <s v="Gaver"/>
    <d v="2025-06-13T00:00:00"/>
    <s v="Valgkampmillionen                                    Valgkampmillionen SV sentralt "/>
    <n v="-40000"/>
    <x v="3"/>
    <m/>
    <s v="Overføring FRA andre partiledd"/>
  </r>
  <r>
    <s v="80045-2025"/>
    <n v="3943"/>
    <s v="Gaver"/>
    <d v="2025-02-28T00:00:00"/>
    <s v="Valgkamp støtte fra Vadsø SV"/>
    <n v="-10000"/>
    <x v="3"/>
    <m/>
    <s v="Overføring FRA andre partiledd"/>
  </r>
  <r>
    <s v="80028-2025"/>
    <n v="3943"/>
    <s v="Gaver"/>
    <d v="2025-01-23T00:00:00"/>
    <s v="S. Haarberg Vippset på nytt"/>
    <n v="-50"/>
    <x v="3"/>
    <m/>
    <s v="Private gaver og partiskatt"/>
  </r>
  <r>
    <s v="80041-2025"/>
    <n v="3420"/>
    <s v="Statsstøtte"/>
    <d v="2025-03-20T00:00:00"/>
    <s v="PARTISTØTTE 2025 Fra: Statsforvaltar"/>
    <n v="-122592.36"/>
    <x v="4"/>
    <m/>
    <s v="Statsstøtte"/>
  </r>
  <r>
    <s v="60031-2025"/>
    <n v="6300"/>
    <s v="Leie lokale"/>
    <d v="2025-04-28T00:00:00"/>
    <s v="Storgata 3 april"/>
    <n v="3900"/>
    <x v="5"/>
    <s v="Kostnadsdeling Troms SV"/>
    <s v="Administrasjon"/>
  </r>
  <r>
    <s v="60008-2025"/>
    <n v="6300"/>
    <s v="Leie lokale"/>
    <d v="2025-03-01T00:00:00"/>
    <s v="Storgata 3 mars"/>
    <n v="3900"/>
    <x v="5"/>
    <s v="Kostnadsdeling Troms SV"/>
    <s v="Administrasjon"/>
  </r>
  <r>
    <s v="60001-2025"/>
    <n v="6300"/>
    <s v="Leie lokale"/>
    <d v="2025-02-01T00:00:00"/>
    <s v="Storgata 3 februar"/>
    <n v="3900"/>
    <x v="5"/>
    <s v="Kostnadsdeling Troms SV"/>
    <s v="Administrasjon"/>
  </r>
  <r>
    <s v="60000-2025"/>
    <n v="6300"/>
    <s v="Leie lokale"/>
    <d v="2025-01-01T00:00:00"/>
    <s v="Storgata 3 januar"/>
    <n v="3900"/>
    <x v="5"/>
    <s v="Kostnadsdeling Troms SV"/>
    <s v="Administrasjon"/>
  </r>
  <r>
    <s v="80119-2025"/>
    <n v="6420"/>
    <s v="Leie datasystemer"/>
    <d v="2025-09-25T00:00:00"/>
    <s v="Adobe 24sep-23okt"/>
    <n v="293.75"/>
    <x v="5"/>
    <s v="Kostnadsdeling Troms SV"/>
    <s v="Administrasjon"/>
  </r>
  <r>
    <s v="80117-2025"/>
    <n v="6420"/>
    <s v="Leie datasystemer"/>
    <d v="2025-08-25T00:00:00"/>
    <s v="Adobe Acrobat Pro 24aug-23sept"/>
    <n v="293.75"/>
    <x v="5"/>
    <m/>
    <s v="Administrasjon"/>
  </r>
  <r>
    <s v="60061-2025"/>
    <n v="6420"/>
    <s v="Leie datasystemer"/>
    <d v="2025-08-28T00:00:00"/>
    <s v="SB1 Regnskap juli"/>
    <n v="485"/>
    <x v="5"/>
    <m/>
    <s v="Administrasjon"/>
  </r>
  <r>
    <s v="80094-2025"/>
    <n v="6420"/>
    <s v="Leie datasystemer"/>
    <d v="2025-07-25T00:00:00"/>
    <s v="Acrobat Pro 24juli-23aug"/>
    <n v="293.75"/>
    <x v="5"/>
    <s v="Kostnadsdeling Troms SV"/>
    <s v="Administrasjon"/>
  </r>
  <r>
    <s v="60046-2025"/>
    <n v="6420"/>
    <s v="Leie datasystemer"/>
    <d v="2025-07-23T00:00:00"/>
    <s v="SB1 Regnskap juni"/>
    <n v="461.25"/>
    <x v="5"/>
    <m/>
    <s v="Administrasjon"/>
  </r>
  <r>
    <s v="80089-2025"/>
    <n v="6420"/>
    <s v="Leie datasystemer"/>
    <d v="2025-06-27T00:00:00"/>
    <s v="Adobe 24juni-23juli"/>
    <n v="293.75"/>
    <x v="5"/>
    <s v="Kostnadsdeling Troms SV"/>
    <s v="Administrasjon"/>
  </r>
  <r>
    <s v="60043-2025"/>
    <n v="6420"/>
    <s v="Leie datasystemer"/>
    <d v="2025-05-31T00:00:00"/>
    <s v="SB1 Regnskap april + trans"/>
    <n v="517.5"/>
    <x v="5"/>
    <m/>
    <s v="Administrasjon"/>
  </r>
  <r>
    <s v="60044-2025"/>
    <n v="6420"/>
    <s v="Leie datasystemer"/>
    <d v="2025-06-24T00:00:00"/>
    <s v="SB1 Regnskap mai + trans"/>
    <n v="491.25"/>
    <x v="5"/>
    <m/>
    <s v="Administrasjon"/>
  </r>
  <r>
    <s v="80084-2025"/>
    <n v="6420"/>
    <s v="Leie datasystemer"/>
    <d v="2025-05-26T00:00:00"/>
    <s v="Acrobat Pro 24mai-23juni"/>
    <n v="293.75"/>
    <x v="5"/>
    <s v="Kostnadsdeling Troms SV"/>
    <s v="Administrasjon"/>
  </r>
  <r>
    <s v="80083-2025"/>
    <n v="6420"/>
    <s v="Leie datasystemer"/>
    <d v="2025-04-28T00:00:00"/>
    <s v="Acrobat Pro 24apr-23mai"/>
    <n v="260"/>
    <x v="5"/>
    <s v="Kostnadsdeling Troms SV"/>
    <s v="Administrasjon"/>
  </r>
  <r>
    <s v="60037-2025"/>
    <n v="6420"/>
    <s v="Leie datasystemer"/>
    <d v="2025-04-30T00:00:00"/>
    <s v="SB1 Regnskap mars"/>
    <n v="527.5"/>
    <x v="5"/>
    <m/>
    <s v="Administrasjon"/>
  </r>
  <r>
    <s v="80049-2025"/>
    <n v="6420"/>
    <s v="Leie datasystemer"/>
    <d v="2025-03-25T00:00:00"/>
    <s v="Acrobat Pro 24mars-23apr"/>
    <n v="260"/>
    <x v="5"/>
    <s v="Kostnadsdeling Troms SV"/>
    <s v="Administrasjon"/>
  </r>
  <r>
    <s v="80048-2025"/>
    <n v="6420"/>
    <s v="Leie datasystemer"/>
    <d v="2025-03-03T00:00:00"/>
    <s v="Adobe pdf pack 1mars-31des"/>
    <n v="1470"/>
    <x v="5"/>
    <s v="Kostnadsdeling Troms SV"/>
    <s v="Administrasjon"/>
  </r>
  <r>
    <s v="80047-2025"/>
    <n v="6420"/>
    <s v="Leie datasystemer"/>
    <d v="2025-02-26T00:00:00"/>
    <s v="2Adobe 4feb-23mars"/>
    <n v="260"/>
    <x v="5"/>
    <s v="Kostnadsdeling Troms SV"/>
    <s v="Administrasjon"/>
  </r>
  <r>
    <s v="60021-2025"/>
    <n v="6420"/>
    <s v="Leie datasystemer"/>
    <d v="2025-03-17T00:00:00"/>
    <s v="SB1 Regnskap februar"/>
    <n v="511.25"/>
    <x v="5"/>
    <m/>
    <s v="Administrasjon"/>
  </r>
  <r>
    <s v="60019-2025"/>
    <n v="6420"/>
    <s v="Leie datasystemer"/>
    <d v="2025-03-14T00:00:00"/>
    <s v="SB1 Regnskap januar"/>
    <n v="461.25"/>
    <x v="5"/>
    <m/>
    <s v="Administrasjon"/>
  </r>
  <r>
    <s v="80021-2025"/>
    <n v="6420"/>
    <s v="Leie datasystemer"/>
    <d v="2025-02-17T00:00:00"/>
    <s v="MacPaw 2025"/>
    <n v="431.37"/>
    <x v="5"/>
    <s v="Kostnadsdeling Troms SV"/>
    <s v="Administrasjon"/>
  </r>
  <r>
    <s v="80012-2025"/>
    <n v="6420"/>
    <s v="Leie datasystemer"/>
    <d v="2025-02-04T00:00:00"/>
    <s v="MacPaw 2025 USD 39.95 PADDLE.NET"/>
    <n v="464.2"/>
    <x v="5"/>
    <s v="Kostnadsdeling Troms SV"/>
    <s v="Administrasjon"/>
  </r>
  <r>
    <s v="80008-2025"/>
    <n v="6420"/>
    <s v="Leie datasystemer"/>
    <d v="2025-01-27T00:00:00"/>
    <s v="Acrobat Pro 24jan-23feb"/>
    <n v="260"/>
    <x v="5"/>
    <s v="Kostnadsdeling Troms SV"/>
    <s v="Administrasjon"/>
  </r>
  <r>
    <s v="60047-2025"/>
    <n v="6700"/>
    <s v="Revisjons- og regnskapshonorar"/>
    <d v="2025-07-25T00:00:00"/>
    <s v="Regnskap 1. halvår"/>
    <n v="28291"/>
    <x v="5"/>
    <m/>
    <s v="Administrasjon"/>
  </r>
  <r>
    <s v="60038-2025"/>
    <n v="6790"/>
    <s v="Annen fremmed tjeneste"/>
    <d v="2025-04-30T00:00:00"/>
    <s v="Frakt av kontormøbler til godsterminal 23. april"/>
    <n v="1250"/>
    <x v="5"/>
    <s v="Kostnadsdeling Troms SV"/>
    <s v="Administrasjon"/>
  </r>
  <r>
    <s v="80000-2025"/>
    <n v="6800"/>
    <s v="Kontorrekvisita"/>
    <d v="2025-01-07T00:00:00"/>
    <s v="Lindbak kopipapir"/>
    <n v="436.01"/>
    <x v="5"/>
    <s v="Kostnadsdeling Troms SV"/>
    <s v="Administrasjon"/>
  </r>
  <r>
    <s v="60027-2025"/>
    <n v="6820"/>
    <s v="Trykksak"/>
    <d v="2025-04-20T00:00:00"/>
    <s v="2 stk Palestina-plakater til utlodning"/>
    <n v="280"/>
    <x v="5"/>
    <m/>
    <s v="Administrasjon"/>
  </r>
  <r>
    <s v="60014-2025"/>
    <n v="6840"/>
    <s v="Aviser, tidsskrifter, bøker o.l. "/>
    <d v="2025-03-10T00:00:00"/>
    <s v="Deleabonnment politisk analyse 2025"/>
    <n v="2000"/>
    <x v="5"/>
    <m/>
    <s v="Administrasjon"/>
  </r>
  <r>
    <s v="60009-2025"/>
    <n v="6840"/>
    <s v="Aviser, tidsskrifter, bøker o.l. "/>
    <d v="2025-02-24T00:00:00"/>
    <s v="Svein Tore Marthinsen politisk analyse 2025"/>
    <n v="2000"/>
    <x v="5"/>
    <s v="Kostnadsdeling Troms SV"/>
    <s v="Administrasjon"/>
  </r>
  <r>
    <s v="80064-2025"/>
    <n v="6890"/>
    <s v="Annen kontorkostnad"/>
    <d v="2025-04-25T00:00:00"/>
    <s v="Frakt kontorutstyr H.våg-Tromsø"/>
    <n v="3005"/>
    <x v="5"/>
    <s v="Kostnadsdeling Troms SV"/>
    <s v="Administrasjon"/>
  </r>
  <r>
    <s v="80063-2025"/>
    <n v="6890"/>
    <s v="Annen kontorkostnad"/>
    <d v="2025-04-23T00:00:00"/>
    <s v="Lindbak flytteesker"/>
    <n v="148.15"/>
    <x v="5"/>
    <s v="Kostnadsdeling Troms SV"/>
    <s v="Administrasjon"/>
  </r>
  <r>
    <s v="60057-2025"/>
    <n v="7430"/>
    <s v="Gave, ikke fradragsberettiget"/>
    <d v="2025-07-30T00:00:00"/>
    <s v="Bårekrans T. Hansen"/>
    <n v="2395"/>
    <x v="5"/>
    <m/>
    <s v="Administrasjon"/>
  </r>
  <r>
    <s v="80001-2025"/>
    <n v="7430"/>
    <s v="Gave, ikke fradragsberettiget"/>
    <d v="2025-01-09T00:00:00"/>
    <s v="Gave Norsk Folkehjelp ifm bisettelse av partileders mor"/>
    <n v="500"/>
    <x v="5"/>
    <m/>
    <s v="Administrasjon"/>
  </r>
  <r>
    <s v="80075-2025"/>
    <n v="7770"/>
    <s v="Bank- og kortgebyr"/>
    <d v="2025-04-29T00:00:00"/>
    <s v="Vipps loddsalg vk-samling"/>
    <n v="65.45"/>
    <x v="5"/>
    <m/>
    <s v="Administrasjon"/>
  </r>
  <r>
    <s v="60021-2025"/>
    <n v="7770"/>
    <s v="Bank- og kortgebyr"/>
    <d v="2025-03-17T00:00:00"/>
    <s v="SB1 Regnskap betalinger februar"/>
    <n v="32.5"/>
    <x v="5"/>
    <m/>
    <s v="Administrasjon"/>
  </r>
  <r>
    <s v="60019-2025"/>
    <n v="7770"/>
    <s v="Bank- og kortgebyr"/>
    <d v="2025-03-14T00:00:00"/>
    <s v="SB1 Regnskap betalinger januar"/>
    <n v="13.75"/>
    <x v="5"/>
    <m/>
    <s v="Administrasjon"/>
  </r>
  <r>
    <s v="60026-2025"/>
    <n v="8179"/>
    <s v="Annen finanskostnad"/>
    <d v="2025-04-09T00:00:00"/>
    <s v="Finexa - forsinket betaling Verdde Hotel"/>
    <n v="495.27"/>
    <x v="5"/>
    <m/>
    <s v="Administrasjon"/>
  </r>
  <r>
    <s v="80091-2025"/>
    <n v="7430"/>
    <s v="Gave, ikke fradragsberettiget"/>
    <d v="2025-07-03T00:00:00"/>
    <s v="Spleis Redd Repparfjord"/>
    <n v="1000"/>
    <x v="6"/>
    <m/>
    <s v="Administrasjon"/>
  </r>
  <r>
    <s v="60029-2025"/>
    <n v="7430"/>
    <s v="Gave, ikke fradragsberettiget"/>
    <d v="2025-04-22T00:00:00"/>
    <s v="Andel partistøtte Finnmark SU"/>
    <n v="40502"/>
    <x v="6"/>
    <m/>
    <s v="Overføring TIL andre partiledd"/>
  </r>
  <r>
    <s v="80005-2025"/>
    <n v="7430"/>
    <s v="Gave, ikke fradragsberettiget"/>
    <d v="2025-01-14T00:00:00"/>
    <s v="Til Norsk Folkehjelp ifm KBs mors bortgang"/>
    <n v="500"/>
    <x v="6"/>
    <m/>
    <s v="Administrasjon"/>
  </r>
  <r>
    <s v="80051-2025"/>
    <n v="7140"/>
    <s v="Reisekostnad, ikke oppgavepliktig"/>
    <d v="2025-02-27T00:00:00"/>
    <s v="NP Mølmann Oslo-H.fest 16. mars"/>
    <n v="5188"/>
    <x v="7"/>
    <m/>
    <s v="Partiaktiviteter"/>
  </r>
  <r>
    <s v="80050-2025"/>
    <n v="7140"/>
    <s v="Reisekostnad, ikke oppgavepliktig"/>
    <d v="2025-02-27T00:00:00"/>
    <s v="NP Mølmann Smarthotel Oslo 13-16. mars "/>
    <n v="2970"/>
    <x v="7"/>
    <m/>
    <s v="Partiaktiviteter"/>
  </r>
  <r>
    <s v="80046-2025"/>
    <n v="7140"/>
    <s v="Reisekostnad, ikke oppgavepliktig"/>
    <d v="2025-02-26T00:00:00"/>
    <s v="N. Mølmann Alta-Oslo 13. mars"/>
    <n v="1189"/>
    <x v="7"/>
    <m/>
    <s v="Partiaktiviteter"/>
  </r>
  <r>
    <s v="60018-2025"/>
    <n v="7140"/>
    <s v="Reisekostnad, ikke oppgavepliktig"/>
    <d v="2025-03-20T00:00:00"/>
    <s v="RHO LM Alta-Oslo_Skaidi 13-16. mars"/>
    <n v="754"/>
    <x v="7"/>
    <s v="Kostnadsdeling Troms SV"/>
    <s v="Partiaktiviteter"/>
  </r>
  <r>
    <s v="80031-2025"/>
    <n v="7140"/>
    <s v="Reisekostnad, ikke oppgavepliktig"/>
    <d v="2025-03-03T00:00:00"/>
    <s v="OK t/r Alta-Oslo 13-16. mars"/>
    <n v="4878"/>
    <x v="7"/>
    <m/>
    <s v="Partiaktiviteter"/>
  </r>
  <r>
    <s v="80030-2025"/>
    <n v="7140"/>
    <s v="Reisekostnad, ikke oppgavepliktig"/>
    <d v="2025-02-25T00:00:00"/>
    <s v="OK Smarthotel Oslo 13-16. mars"/>
    <n v="2970"/>
    <x v="7"/>
    <m/>
    <s v="Partiaktiviteter"/>
  </r>
  <r>
    <s v="80027-2025"/>
    <n v="7140"/>
    <s v="Reisekostnad, ikke oppgavepliktig"/>
    <d v="2025-02-26T00:00:00"/>
    <s v="RHO Alta-OSL 13. mars"/>
    <n v="1189"/>
    <x v="7"/>
    <s v="Kostnadsdeling Troms SV"/>
    <s v="Partiaktiviteter"/>
  </r>
  <r>
    <s v="80026-2025"/>
    <n v="7140"/>
    <s v="Reisekostnad, ikke oppgavepliktig"/>
    <d v="2025-02-27T00:00:00"/>
    <s v="RHO OSL-Alta 16. mars"/>
    <n v="2839"/>
    <x v="7"/>
    <s v="Kostnadsdeling Troms SV"/>
    <s v="Partiaktiviteter"/>
  </r>
  <r>
    <s v="60002-2025"/>
    <n v="7140"/>
    <s v="Reisekostnad, ikke oppgavepliktig"/>
    <d v="2025-02-04T00:00:00"/>
    <s v="SV Checkin reisefordeling LM 2025"/>
    <n v="10140"/>
    <x v="7"/>
    <s v="Kostnadsdeling Troms SV"/>
    <s v="Overføring TIL andre partiledd"/>
  </r>
  <r>
    <s v="60025-2025"/>
    <n v="7700"/>
    <s v="Styre- og bedriftsforsamlingsmøter"/>
    <d v="2025-04-07T00:00:00"/>
    <s v="8 delegatpass LM 2025"/>
    <n v="56000"/>
    <x v="7"/>
    <m/>
    <s v="Overføring TIL andre partiledd"/>
  </r>
  <r>
    <s v="60016-2025"/>
    <n v="7700"/>
    <s v="Styre- og bedriftsforsamlingsmøter"/>
    <d v="2025-02-25T00:00:00"/>
    <s v="NP Mølmann observatør LM"/>
    <n v="3870"/>
    <x v="7"/>
    <m/>
    <s v="Overføring TIL andre partiledd"/>
  </r>
  <r>
    <s v="80120-2025"/>
    <n v="7770"/>
    <s v="Bank- og kortgebyr"/>
    <d v="2025-09-30T00:00:00"/>
    <s v="Cremul og VISA"/>
    <n v="87"/>
    <x v="8"/>
    <m/>
    <s v="Administrasjon"/>
  </r>
  <r>
    <s v="80114-2025"/>
    <n v="7770"/>
    <s v="Bank- og kortgebyr"/>
    <d v="2025-09-15T00:00:00"/>
    <s v="Månedsavgift og betalinger"/>
    <n v="36"/>
    <x v="8"/>
    <m/>
    <s v="Administrasjon"/>
  </r>
  <r>
    <s v="80113-2025"/>
    <n v="7770"/>
    <s v="Bank- og kortgebyr"/>
    <d v="2025-08-31T00:00:00"/>
    <s v="Gebyr cremul og varekjøp"/>
    <n v="95.5"/>
    <x v="8"/>
    <m/>
    <s v="Administrasjon"/>
  </r>
  <r>
    <s v="80102-2025"/>
    <n v="7770"/>
    <s v="Bank- og kortgebyr"/>
    <d v="2025-08-11T00:00:00"/>
    <s v="Månedsavgift og KID"/>
    <n v="20"/>
    <x v="8"/>
    <m/>
    <s v="Administrasjon"/>
  </r>
  <r>
    <s v="80098-2025"/>
    <n v="7770"/>
    <s v="Bank- og kortgebyr"/>
    <d v="2025-07-31T00:00:00"/>
    <s v="Cremul og varekjøp"/>
    <n v="91"/>
    <x v="8"/>
    <m/>
    <s v="Administrasjon"/>
  </r>
  <r>
    <s v="80095-2025"/>
    <n v="7770"/>
    <s v="Bank- og kortgebyr"/>
    <d v="2025-07-28T00:00:00"/>
    <s v="Årsgebyr kort"/>
    <n v="300"/>
    <x v="8"/>
    <m/>
    <s v="Administrasjon"/>
  </r>
  <r>
    <s v="80093-2025"/>
    <n v="7770"/>
    <s v="Bank- og kortgebyr"/>
    <d v="2025-07-14T00:00:00"/>
    <s v="Månedsgebyr og KID"/>
    <n v="19"/>
    <x v="8"/>
    <m/>
    <s v="Administrasjon"/>
  </r>
  <r>
    <s v="80088-2025"/>
    <n v="7770"/>
    <s v="Bank- og kortgebyr"/>
    <d v="2025-06-30T00:00:00"/>
    <s v="Cremul"/>
    <n v="89.5"/>
    <x v="8"/>
    <m/>
    <s v="Administrasjon"/>
  </r>
  <r>
    <s v="80087-2025"/>
    <n v="7770"/>
    <s v="Bank- og kortgebyr"/>
    <d v="2025-06-16T00:00:00"/>
    <s v="KID, melding, nettbank juni"/>
    <n v="49"/>
    <x v="8"/>
    <m/>
    <s v="Administrasjon"/>
  </r>
  <r>
    <s v="80085-2025"/>
    <n v="7770"/>
    <s v="Bank- og kortgebyr"/>
    <d v="2025-05-31T00:00:00"/>
    <s v="Cremul og varekjøp mai"/>
    <n v="102"/>
    <x v="8"/>
    <m/>
    <s v="Administrasjon"/>
  </r>
  <r>
    <s v="80077-2025"/>
    <n v="7770"/>
    <s v="Bank- og kortgebyr"/>
    <d v="2025-05-12T00:00:00"/>
    <s v="Månedsavgifter nettbank, bet.melding og KID"/>
    <n v="44"/>
    <x v="8"/>
    <m/>
    <s v="Administrasjon"/>
  </r>
  <r>
    <s v="80076-2025"/>
    <n v="7770"/>
    <s v="Bank- og kortgebyr"/>
    <d v="2025-04-30T00:00:00"/>
    <s v="Gebyr cremul og varekkjøp"/>
    <n v="115"/>
    <x v="8"/>
    <m/>
    <s v="Administrasjon"/>
  </r>
  <r>
    <s v="80061-2025"/>
    <n v="7770"/>
    <s v="Bank- og kortgebyr"/>
    <d v="2025-04-14T00:00:00"/>
    <s v="Månedsavg. og KID-bet"/>
    <n v="31.5"/>
    <x v="8"/>
    <m/>
    <s v="Administrasjon"/>
  </r>
  <r>
    <s v="80055-2025"/>
    <n v="7770"/>
    <s v="Bank- og kortgebyr"/>
    <d v="2025-03-31T00:00:00"/>
    <s v="Gebry Cremul og fem varekjøp"/>
    <n v="107.5"/>
    <x v="8"/>
    <m/>
    <s v="Administrasjon"/>
  </r>
  <r>
    <s v="80042-2025"/>
    <n v="7770"/>
    <s v="Bank- og kortgebyr"/>
    <d v="2025-03-26T00:00:00"/>
    <s v="Årsgebyr bankkort"/>
    <n v="300"/>
    <x v="8"/>
    <m/>
    <s v="Administrasjon"/>
  </r>
  <r>
    <s v="80039-2025"/>
    <n v="7770"/>
    <s v="Bank- og kortgebyr"/>
    <d v="2025-03-10T00:00:00"/>
    <s v="Betalinger og månedsavgift"/>
    <n v="45"/>
    <x v="8"/>
    <m/>
    <s v="Administrasjon"/>
  </r>
  <r>
    <s v="80033-2025"/>
    <n v="7770"/>
    <s v="Bank- og kortgebyr"/>
    <d v="2025-02-28T00:00:00"/>
    <s v="Bankgebyrer transaksjoner februar"/>
    <n v="148"/>
    <x v="8"/>
    <m/>
    <s v="Administrasjon"/>
  </r>
  <r>
    <s v="80029-2025"/>
    <n v="7770"/>
    <s v="Bank- og kortgebyr"/>
    <d v="2025-02-18T00:00:00"/>
    <s v="Loddsalg årsmøtet"/>
    <n v="113.32"/>
    <x v="8"/>
    <m/>
    <s v="Administrasjon"/>
  </r>
  <r>
    <s v="80013-2025"/>
    <n v="7770"/>
    <s v="Bank- og kortgebyr"/>
    <d v="2025-02-10T00:00:00"/>
    <s v="Månedsavgift og betalinger"/>
    <n v="26"/>
    <x v="8"/>
    <m/>
    <s v="Administrasjon"/>
  </r>
  <r>
    <s v="80010-2025"/>
    <n v="7770"/>
    <s v="Bank- og kortgebyr"/>
    <d v="2025-01-31T00:00:00"/>
    <s v="Gebyrer CREMUL og varekjøp"/>
    <n v="100.5"/>
    <x v="8"/>
    <m/>
    <s v="Administrasjon"/>
  </r>
  <r>
    <s v="80006-2025"/>
    <n v="7770"/>
    <s v="Bank- og kortgebyr"/>
    <d v="2025-01-14T00:00:00"/>
    <s v="Vipps - lagt til refusjon"/>
    <n v="0.88"/>
    <x v="8"/>
    <m/>
    <s v="Administrasjon"/>
  </r>
  <r>
    <s v="80003-2025"/>
    <n v="7770"/>
    <s v="Bank- og kortgebyr"/>
    <d v="2025-01-13T00:00:00"/>
    <s v="Månedsavgift nettbank og KID-betalinger"/>
    <n v="24"/>
    <x v="8"/>
    <m/>
    <s v="Administrasjon"/>
  </r>
  <r>
    <s v="60023-2025"/>
    <n v="6796"/>
    <s v="Fylkessekretær"/>
    <d v="2025-03-28T00:00:00"/>
    <s v="200012 - SV - Sosialistisk Venstreparti - fakturanr. 2130"/>
    <n v="1671.75"/>
    <x v="9"/>
    <m/>
    <s v="Overføring TIL andre partiledd"/>
  </r>
  <r>
    <s v="60028-2025"/>
    <n v="7140"/>
    <s v="Reisekostnad, ikke oppgavepliktig"/>
    <d v="2025-04-09T00:00:00"/>
    <s v="RHO hotell fylkesårmøte Fagforbundet Finnmark 25-26. mars"/>
    <n v="2660"/>
    <x v="9"/>
    <m/>
    <s v="Administrasjon"/>
  </r>
  <r>
    <s v="80043-2025"/>
    <n v="7140"/>
    <s v="Reisekostnad, ikke oppgavepliktig"/>
    <d v="2025-03-27T00:00:00"/>
    <s v="RHO buss 26. mars f.møte Fagforbundet"/>
    <n v="239"/>
    <x v="9"/>
    <m/>
    <s v="Partiaktiviteter"/>
  </r>
  <r>
    <s v="60036-2025"/>
    <n v="7700"/>
    <s v="Styre- og bedriftsforsamlingsmøter"/>
    <d v="2025-02-27T00:00:00"/>
    <s v="OK - deltakeravgift LM 2025"/>
    <n v="3870"/>
    <x v="9"/>
    <m/>
    <s v="Overføring TIL andre partiledd"/>
  </r>
  <r>
    <s v="60012-2025"/>
    <n v="6796"/>
    <s v="Fylkessekretær"/>
    <d v="2025-03-11T00:00:00"/>
    <s v="RHO søndagstimer 16. februar"/>
    <n v="2787"/>
    <x v="10"/>
    <m/>
    <s v="Partiaktiviteter"/>
  </r>
  <r>
    <s v="60020-2025"/>
    <n v="7100"/>
    <s v="Bilgodtgjørelse, oppgavepliktig"/>
    <d v="2025-02-16T00:00:00"/>
    <s v="MN Hammeren t/r B.våg-Lakselv 14-16. febr."/>
    <n v="2723"/>
    <x v="10"/>
    <m/>
    <s v="Partiaktiviteter"/>
  </r>
  <r>
    <s v="60020-2025"/>
    <n v="7100"/>
    <s v="Bilgodtgjørelse, oppgavepliktig"/>
    <d v="2025-02-16T00:00:00"/>
    <s v="Pass. A. Hammeren og AA Johnsen"/>
    <n v="1556"/>
    <x v="10"/>
    <m/>
    <s v="Partiaktiviteter"/>
  </r>
  <r>
    <s v="60003-2025"/>
    <n v="7100"/>
    <s v="Bilgodtgjørelse, oppgavepliktig"/>
    <d v="2025-02-21T00:00:00"/>
    <s v="H. Enge t/r Mehamn-Lakselv med AN Hansen"/>
    <n v="1989"/>
    <x v="10"/>
    <m/>
    <s v="Partiaktiviteter"/>
  </r>
  <r>
    <s v="60003-2025"/>
    <n v="7100"/>
    <s v="Bilgodtgjørelse, oppgavepliktig"/>
    <d v="2025-02-21T00:00:00"/>
    <s v="H. Enge 10km i Lakselv"/>
    <n v="35"/>
    <x v="10"/>
    <m/>
    <s v="Partiaktiviteter"/>
  </r>
  <r>
    <s v="60004-2025"/>
    <n v="7100"/>
    <s v="Bilgodtgjørelse, oppgavepliktig"/>
    <d v="2025-02-16T00:00:00"/>
    <s v="D. Arnrup-Øien t/r Kj.fjord-Lakselv 15-16feb"/>
    <n v="1645"/>
    <x v="10"/>
    <m/>
    <s v="Partiaktiviteter"/>
  </r>
  <r>
    <s v="60007-2025"/>
    <n v="7100"/>
    <s v="Bilgodtgjørelse, oppgavepliktig"/>
    <d v="2025-02-14T00:00:00"/>
    <s v="CPW Lund t/r Vadsø-Lakselv 14-16feb med K. Vehusheia"/>
    <n v="2844"/>
    <x v="10"/>
    <m/>
    <s v="Partiaktiviteter"/>
  </r>
  <r>
    <s v="60005-2025"/>
    <n v="7100"/>
    <s v="Bilgodtgjørelse, oppgavepliktig"/>
    <d v="2025-02-16T00:00:00"/>
    <s v="T.O. Rønbeck t/r H.fest-Lakselv 14-16feb med A. Eldnes"/>
    <n v="1260"/>
    <x v="10"/>
    <m/>
    <s v="Partiaktiviteter"/>
  </r>
  <r>
    <s v="60022-2025"/>
    <n v="7140"/>
    <s v="Reisekostnad, ikke oppgavepliktig"/>
    <d v="2025-03-31T00:00:00"/>
    <s v="H. Hansen t/r Oslo-Tromsø 14-16 februar"/>
    <n v="5426"/>
    <x v="10"/>
    <m/>
    <s v="Partiaktiviteter"/>
  </r>
  <r>
    <s v="80016-2025"/>
    <n v="7140"/>
    <s v="Reisekostnad, ikke oppgavepliktig"/>
    <d v="2025-02-17T00:00:00"/>
    <s v="RHO Reise Lakselv 14. februar"/>
    <n v="239"/>
    <x v="10"/>
    <m/>
    <s v="Partiaktiviteter"/>
  </r>
  <r>
    <s v="80015-2025"/>
    <n v="7140"/>
    <s v="Reisekostnad, ikke oppgavepliktig"/>
    <d v="2025-02-17T00:00:00"/>
    <s v="RHO middag 14. feb."/>
    <n v="245"/>
    <x v="10"/>
    <m/>
    <s v="Partiaktiviteter"/>
  </r>
  <r>
    <s v="60006-2025"/>
    <n v="7140"/>
    <s v="Reisekostnad, ikke oppgavepliktig"/>
    <d v="2025-02-15T00:00:00"/>
    <s v="HK Haldorsen t/r Tromsø-Lakselv 14-15feb "/>
    <n v="1398"/>
    <x v="10"/>
    <m/>
    <s v="Partiaktiviteter"/>
  </r>
  <r>
    <s v="60010-2025"/>
    <n v="7140"/>
    <s v="Reisekostnad, ikke oppgavepliktig"/>
    <d v="2025-02-17T00:00:00"/>
    <s v="VERDDE HOTEL LAKSELV AS 14-16. februar delegater"/>
    <n v="82074"/>
    <x v="10"/>
    <m/>
    <s v="Partiaktiviteter"/>
  </r>
  <r>
    <s v="60010-2025"/>
    <n v="7140"/>
    <s v="Reisekostnad, ikke oppgavepliktig"/>
    <d v="2025-02-17T00:00:00"/>
    <s v="VERDDE HOTEL LAKSELV AS 14-16. februar pk repr."/>
    <n v="4145"/>
    <x v="10"/>
    <m/>
    <s v="Partiaktiviteter"/>
  </r>
  <r>
    <s v="80070-2025"/>
    <n v="7700"/>
    <s v="Styre- og bedriftsforsamlingsmøter"/>
    <d v="2025-02-17T00:00:00"/>
    <s v="Gave til Norsk Folkehjelp ifm. årsmøte"/>
    <n v="250"/>
    <x v="10"/>
    <m/>
    <s v="Partiaktiviteter"/>
  </r>
  <r>
    <s v="60024-2025"/>
    <n v="7700"/>
    <s v="Styre- og bedriftsforsamlingsmøter"/>
    <d v="2025-03-25T00:00:00"/>
    <s v="Vekst Nordkapp trykk merkelapper og hefter"/>
    <n v="8517"/>
    <x v="10"/>
    <m/>
    <s v="Partiaktiviteter"/>
  </r>
  <r>
    <s v="60011-2025"/>
    <n v="7700"/>
    <s v="Styre- og bedriftsforsamlingsmøter"/>
    <d v="2025-02-28T00:00:00"/>
    <s v="Marthes Catering lunsj 41 pers 15-16. februar"/>
    <n v="13652"/>
    <x v="10"/>
    <m/>
    <s v="Partiaktiviteter"/>
  </r>
  <r>
    <s v="80032-2025"/>
    <n v="7700"/>
    <s v="Styre- og bedriftsforsamlingsmøter"/>
    <d v="2025-02-17T00:00:00"/>
    <s v="Oregano Grill Lakselv 14. februar"/>
    <n v="2516"/>
    <x v="10"/>
    <m/>
    <s v="Partiaktiviteter"/>
  </r>
  <r>
    <s v="60015-2025"/>
    <n v="7700"/>
    <s v="Styre- og bedriftsforsamlingsmøter"/>
    <d v="2025-02-21T00:00:00"/>
    <s v="Kulturelt innslag årsmøtet"/>
    <n v="4000"/>
    <x v="10"/>
    <m/>
    <s v="Partiaktiviteter"/>
  </r>
  <r>
    <s v="80024-2025"/>
    <n v="7700"/>
    <s v="Styre- og bedriftsforsamlingsmøter"/>
    <d v="2025-02-25T00:00:00"/>
    <s v="Toalettpapir"/>
    <n v="130.69999999999999"/>
    <x v="10"/>
    <m/>
    <s v="Partiaktiviteter"/>
  </r>
  <r>
    <s v="80023-2025"/>
    <n v="7700"/>
    <s v="Styre- og bedriftsforsamlingsmøter"/>
    <d v="2025-02-17T00:00:00"/>
    <s v="Filterkaffe"/>
    <n v="129.80000000000001"/>
    <x v="10"/>
    <m/>
    <s v="Partiaktiviteter"/>
  </r>
  <r>
    <s v="80020-2025"/>
    <n v="7700"/>
    <s v="Styre- og bedriftsforsamlingsmøter"/>
    <d v="2025-02-17T00:00:00"/>
    <s v="Pausesnacks og kaffe"/>
    <n v="1254.6600000000001"/>
    <x v="10"/>
    <m/>
    <s v="Partiaktiviteter"/>
  </r>
  <r>
    <s v="80019-2025"/>
    <n v="7700"/>
    <s v="Styre- og bedriftsforsamlingsmøter"/>
    <d v="2025-02-17T00:00:00"/>
    <s v="Loddbøker"/>
    <n v="52.29"/>
    <x v="10"/>
    <m/>
    <s v="Partiaktiviteter"/>
  </r>
  <r>
    <s v="80018-2025"/>
    <n v="7700"/>
    <s v="Styre- og bedriftsforsamlingsmøter"/>
    <d v="2025-02-17T00:00:00"/>
    <s v="Kulepenner og spiralhefte"/>
    <n v="258.8"/>
    <x v="10"/>
    <m/>
    <s v="Partiaktiviteter"/>
  </r>
  <r>
    <s v="80017-2025"/>
    <n v="7700"/>
    <s v="Styre- og bedriftsforsamlingsmøter"/>
    <d v="2025-02-17T00:00:00"/>
    <s v="2 blomsterbuketter avtakking"/>
    <n v="199.8"/>
    <x v="10"/>
    <m/>
    <s v="Partiaktiviteter"/>
  </r>
  <r>
    <s v="60013-2025"/>
    <n v="5990"/>
    <s v="Annen personalkostnad"/>
    <d v="2025-03-10T00:00:00"/>
    <s v="Andel FINN-annonse ny fylkessekr."/>
    <n v="8062.5"/>
    <x v="11"/>
    <m/>
    <s v="Overføring TIL andre partiledd"/>
  </r>
  <r>
    <s v="60040-2025"/>
    <n v="6550"/>
    <s v="Driftsmaterialer"/>
    <d v="2025-05-28T00:00:00"/>
    <s v="Andel PC-skjerm og webcam"/>
    <n v="2248.0700000000002"/>
    <x v="11"/>
    <m/>
    <s v="Overføring TIL andre partiledd"/>
  </r>
  <r>
    <s v="60041-2025"/>
    <n v="6551"/>
    <s v="Datautstyr"/>
    <d v="2025-05-12T00:00:00"/>
    <s v="Andel KS MacBook Air 13&quot; "/>
    <n v="7559.38"/>
    <x v="11"/>
    <m/>
    <s v="Overføring TIL andre partiledd"/>
  </r>
  <r>
    <s v="60058-2025"/>
    <n v="6796"/>
    <s v="Fylkessekretær"/>
    <d v="2025-08-07T00:00:00"/>
    <s v="Fylkessekr.ordn. januar-april"/>
    <n v="41378"/>
    <x v="11"/>
    <m/>
    <s v="Overføring TIL andre partiledd"/>
  </r>
  <r>
    <s v="60048-2025"/>
    <n v="6790"/>
    <s v="Annen fremmed tjeneste"/>
    <d v="2025-07-29T00:00:00"/>
    <s v="AK UTSI OVERS. løpeseddel"/>
    <n v="738.69"/>
    <x v="12"/>
    <m/>
    <s v="Valgkampkostnader (andre)"/>
  </r>
  <r>
    <s v="60042-2025"/>
    <n v="6796"/>
    <s v="Fylkessekretær"/>
    <d v="2025-07-10T00:00:00"/>
    <s v="RHO 4t søndag 27. april"/>
    <n v="2544"/>
    <x v="12"/>
    <m/>
    <s v="Overføring TIL andre partiledd"/>
  </r>
  <r>
    <s v="60060-2025"/>
    <n v="6820"/>
    <s v="Trykksak"/>
    <d v="2025-08-27T00:00:00"/>
    <s v="1050 foldere"/>
    <n v="2390.63"/>
    <x v="12"/>
    <m/>
    <s v="Valgkampkostnader (andre)"/>
  </r>
  <r>
    <s v="60062-2025"/>
    <n v="6820"/>
    <s v="Trykksak"/>
    <d v="2025-08-29T00:00:00"/>
    <s v="8500 løpesedler, 1800 foldere "/>
    <n v="10953.13"/>
    <x v="12"/>
    <m/>
    <s v="Valgkampkostnader (andre)"/>
  </r>
  <r>
    <s v="80108-2025"/>
    <n v="6860"/>
    <s v="Møte, kurs, oppdatering o.l. "/>
    <d v="2025-08-14T00:00:00"/>
    <s v="TG beredskapskonferansen 4. sept."/>
    <n v="850"/>
    <x v="12"/>
    <m/>
    <s v="Valgkampkostnader (andre)"/>
  </r>
  <r>
    <s v="80072-2025"/>
    <n v="6860"/>
    <s v="Møte, kurs, oppdatering o.l. "/>
    <d v="2025-04-28T00:00:00"/>
    <s v="VINMONOPOLET vk-åpning kveldsarr."/>
    <n v="855.6"/>
    <x v="12"/>
    <m/>
    <s v="Valgkampkostnader (andre)"/>
  </r>
  <r>
    <s v="80071-2025"/>
    <n v="6860"/>
    <s v="Møte, kurs, oppdatering o.l. "/>
    <d v="2025-04-28T00:00:00"/>
    <s v="Extra kveldsarr. vk-åpning kveldsarr."/>
    <n v="1644.86"/>
    <x v="12"/>
    <m/>
    <s v="Valgkampkostnader (andre)"/>
  </r>
  <r>
    <s v="60039-2025"/>
    <n v="6860"/>
    <s v="Møte, kurs, oppdatering o.l. "/>
    <d v="2025-04-30T00:00:00"/>
    <s v="Varangertunet møterom 25-27 april"/>
    <n v="8770"/>
    <x v="12"/>
    <m/>
    <s v="Valgkampkostnader (andre)"/>
  </r>
  <r>
    <s v="80066-2025"/>
    <n v="6860"/>
    <s v="Møte, kurs, oppdatering o.l. "/>
    <d v="2025-04-25T00:00:00"/>
    <s v="Loddbøker vk kick-off"/>
    <n v="99.8"/>
    <x v="12"/>
    <m/>
    <s v="Valgkampkostnader (andre)"/>
  </r>
  <r>
    <s v="60049-2025"/>
    <n v="7100"/>
    <s v="Bilgodtgjørelse, oppgavepliktig"/>
    <d v="2025-08-02T00:00:00"/>
    <s v="T. Grøtte t/r Alta-H.våg 2. aug."/>
    <n v="1400"/>
    <x v="12"/>
    <m/>
    <s v="Valgkampkostnader (andre)"/>
  </r>
  <r>
    <s v="60050-2025"/>
    <n v="7100"/>
    <s v="Bilgodtgjørelse, oppgavepliktig"/>
    <d v="2025-07-31T00:00:00"/>
    <s v="T. Grøtte t/r Alta-H.fest 31. juli"/>
    <n v="910"/>
    <x v="12"/>
    <m/>
    <s v="Valgkampkostnader (andre)"/>
  </r>
  <r>
    <s v="60051-2025"/>
    <n v="7100"/>
    <s v="Bilgodtgjørelse, oppgavepliktig"/>
    <d v="2025-07-18T00:00:00"/>
    <s v="T. Grøtte t/r Alta-Mehamn 17-18. juli"/>
    <n v="2800"/>
    <x v="12"/>
    <m/>
    <s v="Valgkampkostnader (andre)"/>
  </r>
  <r>
    <s v="60052-2025"/>
    <n v="7100"/>
    <s v="Bilgodtgjørelse, oppgavepliktig"/>
    <d v="2025-07-06T00:00:00"/>
    <s v="T. Grøtte"/>
    <n v="910"/>
    <x v="12"/>
    <m/>
    <s v="Valgkampkostnader (andre)"/>
  </r>
  <r>
    <s v="60053-2025"/>
    <n v="7100"/>
    <s v="Bilgodtgjørelse, oppgavepliktig"/>
    <d v="2025-07-06T00:00:00"/>
    <s v="T. Grøtte t/r Alta-R.fjord 6. juli"/>
    <n v="630"/>
    <x v="12"/>
    <m/>
    <s v="Valgkampkostnader (andre)"/>
  </r>
  <r>
    <s v="60054-2025"/>
    <n v="7100"/>
    <s v="Bilgodtgjørelse, oppgavepliktig"/>
    <d v="2025-07-05T00:00:00"/>
    <s v="T. Grøtte t/r Aspesletta 10-Loppa 4-5. juli"/>
    <n v="700"/>
    <x v="12"/>
    <m/>
    <s v="Valgkampkostnader (andre)"/>
  </r>
  <r>
    <s v="60055-2025"/>
    <n v="7100"/>
    <s v="Bilgodtgjørelse, oppgavepliktig"/>
    <d v="2025-06-05T00:00:00"/>
    <s v="T. Grøtte t/r Alta-H.fest 5. juni"/>
    <n v="910"/>
    <x v="12"/>
    <m/>
    <s v="Valgkampkostnader (andre)"/>
  </r>
  <r>
    <s v="60056-2025"/>
    <n v="7100"/>
    <s v="Bilgodtgjørelse, oppgavepliktig"/>
    <d v="2025-08-07T00:00:00"/>
    <s v="T. Grøtte t/r Alta-Kautokeino april medl.møte"/>
    <n v="700"/>
    <x v="12"/>
    <m/>
    <s v="Valgkampkostnader (andre)"/>
  </r>
  <r>
    <s v="60030-2025"/>
    <n v="7100"/>
    <s v="Bilgodtgjørelse, oppgavepliktig"/>
    <d v="2025-04-30T00:00:00"/>
    <s v="M. Aase t/r Alta-Var.tunet 24-25. april med 2 pass."/>
    <n v="4642"/>
    <x v="12"/>
    <m/>
    <s v="Valgkampkostnader (andre)"/>
  </r>
  <r>
    <s v="60032-2025"/>
    <n v="7100"/>
    <s v="Bilgodtgjørelse, oppgavepliktig"/>
    <d v="2025-04-28T00:00:00"/>
    <s v="IMN Riseth t/r Kaut.-V.Jakobselv med M. Michelsen "/>
    <n v="2832"/>
    <x v="12"/>
    <m/>
    <s v="Valgkampkostnader (andre)"/>
  </r>
  <r>
    <s v="60033-2025"/>
    <n v="7100"/>
    <s v="Bilgodtgjørelse, oppgavepliktig"/>
    <d v="2025-04-25T00:00:00"/>
    <s v="Å. Winsents t/r B.våg-Var.tunet 25-27. april "/>
    <n v="1298.5"/>
    <x v="12"/>
    <m/>
    <s v="Valgkampkostnader (andre)"/>
  </r>
  <r>
    <s v="60034-2025"/>
    <n v="7100"/>
    <s v="Bilgodtgjørelse, oppgavepliktig"/>
    <d v="2025-04-27T00:00:00"/>
    <s v="T. Engen t/r H.våg-V.Jakobselv med L. Hansen"/>
    <n v="3615"/>
    <x v="12"/>
    <m/>
    <s v="Valgkampkostnader (andre)"/>
  </r>
  <r>
    <s v="60035-2025"/>
    <n v="7100"/>
    <s v="Bilgodtgjørelse, oppgavepliktig"/>
    <d v="2025-04-25T00:00:00"/>
    <s v="AGA Johnsen t/r hjem-Var.tunet 25-27. april"/>
    <n v="1304.8"/>
    <x v="12"/>
    <m/>
    <s v="Valgkampkostnader (andre)"/>
  </r>
  <r>
    <s v="60064-2025"/>
    <n v="7140"/>
    <s v="Reisekostnad, ikke oppgavepliktig"/>
    <d v="2025-09-23T00:00:00"/>
    <s v="Thon Kirkenes 4-5 sept m/middag"/>
    <n v="2487"/>
    <x v="12"/>
    <m/>
    <s v="Valgkampkostnader (andre)"/>
  </r>
  <r>
    <s v="60065-2025"/>
    <n v="7140"/>
    <s v="Reisekostnad, ikke oppgavepliktig"/>
    <d v="2025-09-08T00:00:00"/>
    <s v="IMNR Scandic Alta 8-9 sept"/>
    <n v="1699"/>
    <x v="12"/>
    <m/>
    <s v="Valgkampkostnader (andre)"/>
  </r>
  <r>
    <s v="60066-2025"/>
    <n v="7140"/>
    <s v="Reisekostnad, ikke oppgavepliktig"/>
    <d v="2025-09-23T00:00:00"/>
    <s v="ANH og GS 24-28aug Alta og Vadsø"/>
    <n v="5447.94"/>
    <x v="12"/>
    <m/>
    <s v="Valgkampkostnader (andre)"/>
  </r>
  <r>
    <s v="60067-2025"/>
    <n v="7140"/>
    <s v="Reisekostnad, ikke oppgavepliktig"/>
    <d v="2025-09-23T00:00:00"/>
    <s v="ANH og ABW hotell Alta 8-9 sept."/>
    <n v="2661.82"/>
    <x v="12"/>
    <m/>
    <s v="Valgkampkostnader (andre)"/>
  </r>
  <r>
    <s v="80112-2025"/>
    <n v="7140"/>
    <s v="Reisekostnad, ikke oppgavepliktig"/>
    <d v="2025-08-27T00:00:00"/>
    <s v="GS og ANH middag 26. aug."/>
    <n v="550"/>
    <x v="12"/>
    <m/>
    <s v="Valgkampkostnader (andre)"/>
  </r>
  <r>
    <s v="80110-2025"/>
    <n v="7140"/>
    <s v="Reisekostnad, ikke oppgavepliktig"/>
    <d v="2025-08-15T00:00:00"/>
    <s v="GS Kirkenes-Tromsø 29. aug."/>
    <n v="829"/>
    <x v="12"/>
    <m/>
    <s v="Valgkampkostnader (andre)"/>
  </r>
  <r>
    <s v="80109-2025"/>
    <n v="7140"/>
    <s v="Reisekostnad, ikke oppgavepliktig"/>
    <d v="2025-08-14T00:00:00"/>
    <s v="GS Tromsø-Alta 26. aug."/>
    <n v="1099"/>
    <x v="12"/>
    <m/>
    <s v="Valgkampkostnader (andre)"/>
  </r>
  <r>
    <s v="80079-2025"/>
    <n v="7140"/>
    <s v="Reisekostnad, ikke oppgavepliktig"/>
    <d v="2025-04-28T00:00:00"/>
    <s v="RHO lunsj på reise 25. april"/>
    <n v="244"/>
    <x v="12"/>
    <m/>
    <s v="Valgkampkostnader (andre)"/>
  </r>
  <r>
    <s v="80074-2025"/>
    <n v="7140"/>
    <s v="Reisekostnad, ikke oppgavepliktig"/>
    <d v="2025-04-28T00:00:00"/>
    <s v="RHO VADSØ TAXI Vadsø sentrum-flyplass"/>
    <n v="280"/>
    <x v="12"/>
    <m/>
    <s v="Valgkampkostnader (andre)"/>
  </r>
  <r>
    <s v="80073-2025"/>
    <n v="7140"/>
    <s v="Reisekostnad, ikke oppgavepliktig"/>
    <d v="2025-04-28T00:00:00"/>
    <s v="Mølla Bar RHO og ANH middag"/>
    <n v="574"/>
    <x v="12"/>
    <m/>
    <s v="Valgkampkostnader (andre)"/>
  </r>
  <r>
    <s v="60039-2025"/>
    <n v="7140"/>
    <s v="Reisekostnad, ikke oppgavepliktig"/>
    <d v="2025-04-30T00:00:00"/>
    <s v="Varangertunet AS 38 overn. og serv. 25-27 april"/>
    <n v="65955"/>
    <x v="12"/>
    <m/>
    <s v="Valgkampkostnader (andre)"/>
  </r>
  <r>
    <s v="80065-2025"/>
    <n v="7140"/>
    <s v="Reisekostnad, ikke oppgavepliktig"/>
    <d v="2025-04-25T00:00:00"/>
    <s v="RHO drosje 25. april vk kick-off"/>
    <n v="199"/>
    <x v="12"/>
    <m/>
    <s v="Valgkampkostnader (andre)"/>
  </r>
  <r>
    <s v="80052-2025"/>
    <n v="7140"/>
    <s v="Reisekostnad, ikke oppgavepliktig"/>
    <d v="2025-03-21T00:00:00"/>
    <s v="RHO t/r H.våg-Vadsø 25-27. april vk kick-off"/>
    <n v="1429"/>
    <x v="12"/>
    <m/>
    <s v="Valgkampkostnader (andre)"/>
  </r>
  <r>
    <s v="60068-2025"/>
    <n v="7320"/>
    <s v="Reklamekostnad"/>
    <d v="2025-09-09T00:00:00"/>
    <s v="Amedia annonser aug/sept"/>
    <n v="66510.55"/>
    <x v="12"/>
    <m/>
    <s v="Markedsføring valgkamp"/>
  </r>
  <r>
    <s v="60069-2025"/>
    <n v="7320"/>
    <s v="Reklamekostnad"/>
    <d v="2025-09-16T00:00:00"/>
    <s v="PM Nord-Norge digitalt 1-8 sept."/>
    <n v="3571.49"/>
    <x v="12"/>
    <m/>
    <s v="Markedsføring valgkamp"/>
  </r>
  <r>
    <s v="60063-2025"/>
    <n v="7320"/>
    <s v="Reklamekostnad"/>
    <d v="2025-08-31T00:00:00"/>
    <s v="Polaris annonser 12aug-31aug"/>
    <n v="8928.51"/>
    <x v="12"/>
    <m/>
    <s v="Markedsføring valgkamp"/>
  </r>
  <r>
    <s v="60059-2025"/>
    <n v="7320"/>
    <s v="Reklamekostnad"/>
    <d v="2025-08-11T00:00:00"/>
    <s v="Video nr. 1 T. Grøtte - Open Concept"/>
    <n v="2500"/>
    <x v="12"/>
    <m/>
    <s v="Valgkampkostnader (andre)"/>
  </r>
  <r>
    <s v="80092-2025"/>
    <n v="7320"/>
    <s v="Reklamekostnad"/>
    <d v="2025-07-08T00:00:00"/>
    <s v="Standmateriell SVs nettbutikk"/>
    <n v="18110"/>
    <x v="12"/>
    <m/>
    <s v="Overføring TIL andre partiledd"/>
  </r>
  <r>
    <s v="60045-2025"/>
    <n v="7320"/>
    <s v="Reklamekostnad"/>
    <d v="2025-06-30T00:00:00"/>
    <s v="Prozo profiljakker LK og TG"/>
    <n v="2560"/>
    <x v="12"/>
    <m/>
    <s v="Valgkampkostnader (andre)"/>
  </r>
  <r>
    <s v="60067-2025"/>
    <n v="7430"/>
    <s v="Gave, ikke fradragsberettiget"/>
    <d v="2025-09-23T00:00:00"/>
    <s v="Gave til T.G. Alta 8. sept."/>
    <n v="460"/>
    <x v="12"/>
    <m/>
    <s v="Valgkampkostnader (andre)"/>
  </r>
  <r>
    <s v="60070-2025"/>
    <n v="7430"/>
    <s v="Gave, ikke fradragsberettiget"/>
    <d v="2025-09-18T00:00:00"/>
    <s v="Etterskuddsvis vk-støtte Finnmark SU"/>
    <n v="1000"/>
    <x v="12"/>
    <m/>
    <s v="Overføring TIL andre partiledd"/>
  </r>
  <r>
    <m/>
    <m/>
    <m/>
    <m/>
    <m/>
    <m/>
    <x v="13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2">
  <r>
    <n v="80075"/>
    <n v="3200"/>
    <s v="Salgsinntekt handelsvarer, unntatt avgiftsplikt"/>
    <s v="29.04.2025"/>
    <s v="Vipps loddsalg vk-samling"/>
    <n v="-3740"/>
    <x v="0"/>
    <x v="0"/>
    <s v="INNT17SSB - Egen virksomhet"/>
  </r>
  <r>
    <n v="50011"/>
    <n v="3400"/>
    <s v="Fylkeskommunal støtte"/>
    <s v="09.04.2025"/>
    <s v="®fakturanr. 10033 - 100015 - FINNMARK FYLKESKOMMUNE"/>
    <n v="-224000.01"/>
    <x v="1"/>
    <x v="1"/>
    <s v="INNT11SSB - Annen offentlig støtte"/>
  </r>
  <r>
    <n v="80041"/>
    <n v="3420"/>
    <s v="Statsstøtte"/>
    <s v="20.03.2025"/>
    <s v="PARTISTØTTE 2025 Fra: Statsforvaltar"/>
    <n v="-122592.36"/>
    <x v="2"/>
    <x v="2"/>
    <s v="INNT10SSB - Statsstøtte"/>
  </r>
  <r>
    <n v="80009"/>
    <n v="3900"/>
    <s v="Annen driftsrelatert inntekt"/>
    <s v="31.01.2025"/>
    <s v="Tilskot fra LS til fylkeslaga 2025"/>
    <n v="-50000"/>
    <x v="3"/>
    <x v="3"/>
    <s v="INNT22SSB - Overføring FRA andre partiledd"/>
  </r>
  <r>
    <n v="80029"/>
    <n v="3900"/>
    <s v="Annen driftsrelatert inntekt"/>
    <s v="18.02.2025"/>
    <s v="Loddsalg Vipps årsmøte 16. "/>
    <n v="-6425"/>
    <x v="0"/>
    <x v="0"/>
    <s v="INNT14SSB - Innsamlinger"/>
  </r>
  <r>
    <n v="80060"/>
    <n v="3900"/>
    <s v="Annen driftsrelatert inntekt"/>
    <s v="08.04.2025"/>
    <s v="Ekstra tilskudd LS 2025"/>
    <n v="-50000"/>
    <x v="3"/>
    <x v="3"/>
    <s v="INNT22SSB - Overføring FRA andre partiledd"/>
  </r>
  <r>
    <n v="80134"/>
    <n v="3920"/>
    <s v="Medlemskontingent SV"/>
    <s v="04.12.2025"/>
    <s v="Andel medl.kont. 2025"/>
    <n v="-41635"/>
    <x v="4"/>
    <x v="4"/>
    <s v="INNT22SSB - Overføring FRA andre partiledd"/>
  </r>
  <r>
    <n v="50010"/>
    <n v="3940"/>
    <s v="Egenandeler møter"/>
    <s v="08.02.2025"/>
    <s v="®fakturanr. 10032 - 100012 - Vadsø SV"/>
    <n v="-2000"/>
    <x v="5"/>
    <x v="5"/>
    <s v="INNT22SSB - Overføring FRA andre partiledd"/>
  </r>
  <r>
    <n v="50009"/>
    <n v="3940"/>
    <s v="Egenandeler møter"/>
    <s v="08.02.2025"/>
    <s v="®fakturanr. 10031 - 100010 - Sør-Varanger SV"/>
    <n v="-4000"/>
    <x v="5"/>
    <x v="5"/>
    <s v="INNT22SSB - Overføring FRA andre partiledd"/>
  </r>
  <r>
    <n v="50008"/>
    <n v="3940"/>
    <s v="Egenandeler møter"/>
    <s v="08.02.2025"/>
    <s v="®fakturanr. 10030 - 100009 - PORSANGER SV"/>
    <n v="-2000"/>
    <x v="5"/>
    <x v="5"/>
    <s v="INNT22SSB - Overføring FRA andre partiledd"/>
  </r>
  <r>
    <n v="50007"/>
    <n v="3940"/>
    <s v="Egenandeler møter"/>
    <s v="08.02.2025"/>
    <s v="®fakturanr. 10029 - 100008 - NORDKAPP SV"/>
    <n v="-3000"/>
    <x v="5"/>
    <x v="5"/>
    <s v="INNT22SSB - Overføring FRA andre partiledd"/>
  </r>
  <r>
    <n v="50006"/>
    <n v="3940"/>
    <s v="Egenandeler møter"/>
    <s v="08.02.2025"/>
    <s v="®fakturanr. 10028 - 100006 - LOPPA SV"/>
    <n v="-1000"/>
    <x v="5"/>
    <x v="5"/>
    <s v="INNT22SSB - Overføring FRA andre partiledd"/>
  </r>
  <r>
    <n v="50005"/>
    <n v="3940"/>
    <s v="Egenandeler møter"/>
    <s v="08.02.2025"/>
    <s v="®fakturanr. 10027 - 100005 - LEBESBY SV"/>
    <n v="-1000"/>
    <x v="5"/>
    <x v="5"/>
    <s v="INNT22SSB - Overføring FRA andre partiledd"/>
  </r>
  <r>
    <n v="50004"/>
    <n v="3940"/>
    <s v="Egenandeler møter"/>
    <s v="08.02.2025"/>
    <s v="®fakturanr. 10026 - 100004 - Kautokeino SV / Guovdageaidnu SG"/>
    <n v="-1000"/>
    <x v="5"/>
    <x v="5"/>
    <s v="INNT22SSB - Overføring FRA andre partiledd"/>
  </r>
  <r>
    <n v="50003"/>
    <n v="3940"/>
    <s v="Egenandeler møter"/>
    <s v="08.02.2025"/>
    <s v="®fakturanr. 10025 - 100003 - Hammerfest SV"/>
    <n v="-4000"/>
    <x v="5"/>
    <x v="5"/>
    <s v="INNT22SSB - Overføring FRA andre partiledd"/>
  </r>
  <r>
    <n v="50002"/>
    <n v="3940"/>
    <s v="Egenandeler møter"/>
    <s v="08.02.2025"/>
    <s v="®fakturanr. 10024 - 100002 - GAMVIK SV"/>
    <n v="-2000"/>
    <x v="5"/>
    <x v="5"/>
    <s v="INNT22SSB - Overføring FRA andre partiledd"/>
  </r>
  <r>
    <n v="50001"/>
    <n v="3940"/>
    <s v="Egenandeler møter"/>
    <s v="08.02.2025"/>
    <s v="®fakturanr. 10023 - 100001 - Berlevåg SV"/>
    <n v="-3000"/>
    <x v="5"/>
    <x v="5"/>
    <s v="INNT22SSB - Overføring FRA andre partiledd"/>
  </r>
  <r>
    <n v="50000"/>
    <n v="3940"/>
    <s v="Egenandeler møter"/>
    <s v="08.02.2025"/>
    <s v="®fakturanr. 10022 - 100000 - ALTA SV"/>
    <n v="-3000"/>
    <x v="5"/>
    <x v="5"/>
    <s v="INNT22SSB - Overføring FRA andre partiledd"/>
  </r>
  <r>
    <n v="50019"/>
    <n v="3940"/>
    <s v="Egenandeler møter"/>
    <s v="28.04.2025"/>
    <s v="®fakturanr. 10041 - 100007 - NESSEBY SV"/>
    <n v="-1000"/>
    <x v="5"/>
    <x v="5"/>
    <s v="KOST34SSB - Valgkampkostnader (andre)"/>
  </r>
  <r>
    <n v="50018"/>
    <n v="3940"/>
    <s v="Egenandeler møter"/>
    <s v="28.04.2025"/>
    <s v="®fakturanr. 10040 - 100001 - Berlevåg SV"/>
    <n v="-2000"/>
    <x v="5"/>
    <x v="5"/>
    <s v="KOST34SSB - Valgkampkostnader (andre)"/>
  </r>
  <r>
    <n v="50017"/>
    <n v="3940"/>
    <s v="Egenandeler møter"/>
    <s v="28.04.2025"/>
    <s v="®fakturanr. 10039 - 100003 - Hammerfest SV"/>
    <n v="-1000"/>
    <x v="5"/>
    <x v="5"/>
    <s v="KOST34SSB - Valgkampkostnader (andre)"/>
  </r>
  <r>
    <n v="50016"/>
    <n v="3940"/>
    <s v="Egenandeler møter"/>
    <s v="28.04.2025"/>
    <s v="®fakturanr. 10038 - 100008 - NORDKAPP SV"/>
    <n v="-1000"/>
    <x v="5"/>
    <x v="5"/>
    <s v="KOST34SSB - Valgkampkostnader (andre)"/>
  </r>
  <r>
    <n v="50015"/>
    <n v="3940"/>
    <s v="Egenandeler møter"/>
    <s v="28.04.2025"/>
    <s v="®fakturanr. 10037 - 100010 - Sør-Varanger SV"/>
    <n v="-2000"/>
    <x v="5"/>
    <x v="5"/>
    <s v="KOST34SSB - Valgkampkostnader (andre)"/>
  </r>
  <r>
    <n v="50014"/>
    <n v="3940"/>
    <s v="Egenandeler møter"/>
    <s v="28.04.2025"/>
    <s v="®fakturanr. 10036 - 100002 - GAMVIK SV"/>
    <n v="-1000"/>
    <x v="5"/>
    <x v="5"/>
    <s v="KOST34SSB - Valgkampkostnader (andre)"/>
  </r>
  <r>
    <n v="50013"/>
    <n v="3940"/>
    <s v="Egenandeler møter"/>
    <s v="28.04.2025"/>
    <s v="®fakturanr. 10035 - 100012 - Vadsø SV"/>
    <n v="-3000"/>
    <x v="5"/>
    <x v="5"/>
    <s v="KOST34SSB - Valgkampkostnader (andre)"/>
  </r>
  <r>
    <n v="50012"/>
    <n v="3940"/>
    <s v="Egenandeler møter"/>
    <s v="28.04.2025"/>
    <s v="®fakturanr. 10034 - 100000 - ALTA SV"/>
    <n v="-3000"/>
    <x v="5"/>
    <x v="5"/>
    <s v="KOST34SSB - Valgkampkostnader (andre)"/>
  </r>
  <r>
    <n v="50010"/>
    <n v="3941"/>
    <s v="Andre egenandeler"/>
    <s v="08.02.2025"/>
    <s v="®fakturanr. 10032 - 100012 - Vadsø SV"/>
    <n v="-2400"/>
    <x v="5"/>
    <x v="5"/>
    <s v="INNT22SSB - Overføring FRA andre partiledd"/>
  </r>
  <r>
    <n v="50009"/>
    <n v="3941"/>
    <s v="Andre egenandeler"/>
    <s v="08.02.2025"/>
    <s v="®fakturanr. 10031 - 100010 - Sør-Varanger SV"/>
    <n v="-4800"/>
    <x v="5"/>
    <x v="5"/>
    <s v="INNT22SSB - Overføring FRA andre partiledd"/>
  </r>
  <r>
    <n v="50007"/>
    <n v="3941"/>
    <s v="Andre egenandeler"/>
    <s v="08.02.2025"/>
    <s v="®fakturanr. 10029 - 100008 - NORDKAPP SV"/>
    <n v="-4800"/>
    <x v="5"/>
    <x v="5"/>
    <s v="INNT22SSB - Overføring FRA andre partiledd"/>
  </r>
  <r>
    <n v="50006"/>
    <n v="3941"/>
    <s v="Andre egenandeler"/>
    <s v="08.02.2025"/>
    <s v="®fakturanr. 10028 - 100006 - LOPPA SV"/>
    <n v="-1200"/>
    <x v="5"/>
    <x v="5"/>
    <s v="INNT22SSB - Overføring FRA andre partiledd"/>
  </r>
  <r>
    <n v="50005"/>
    <n v="3941"/>
    <s v="Andre egenandeler"/>
    <s v="08.02.2025"/>
    <s v="®fakturanr. 10027 - 100005 - LEBESBY SV"/>
    <n v="-600"/>
    <x v="5"/>
    <x v="5"/>
    <s v="INNT22SSB - Overføring FRA andre partiledd"/>
  </r>
  <r>
    <n v="50004"/>
    <n v="3941"/>
    <s v="Andre egenandeler"/>
    <s v="08.02.2025"/>
    <s v="®fakturanr. 10026 - 100004 - Kautokeino SV / Guovdageaidnu SG"/>
    <n v="-2400"/>
    <x v="5"/>
    <x v="5"/>
    <s v="INNT22SSB - Overføring FRA andre partiledd"/>
  </r>
  <r>
    <n v="50003"/>
    <n v="3941"/>
    <s v="Andre egenandeler"/>
    <s v="08.02.2025"/>
    <s v="®fakturanr. 10025 - 100003 - Hammerfest SV"/>
    <n v="-3600"/>
    <x v="5"/>
    <x v="5"/>
    <s v="INNT22SSB - Overføring FRA andre partiledd"/>
  </r>
  <r>
    <n v="50002"/>
    <n v="3941"/>
    <s v="Andre egenandeler"/>
    <s v="08.02.2025"/>
    <s v="®fakturanr. 10024 - 100002 - GAMVIK SV"/>
    <n v="-2400"/>
    <x v="5"/>
    <x v="5"/>
    <s v="INNT22SSB - Overføring FRA andre partiledd"/>
  </r>
  <r>
    <n v="50001"/>
    <n v="3941"/>
    <s v="Andre egenandeler"/>
    <s v="08.02.2025"/>
    <s v="®fakturanr. 10023 - 100001 - Berlevåg SV"/>
    <n v="-1200"/>
    <x v="5"/>
    <x v="5"/>
    <s v="INNT22SSB - Overføring FRA andre partiledd"/>
  </r>
  <r>
    <n v="50000"/>
    <n v="3941"/>
    <s v="Andre egenandeler"/>
    <s v="08.02.2025"/>
    <s v="®fakturanr. 10022 - 100000 - ALTA SV"/>
    <n v="-2400"/>
    <x v="5"/>
    <x v="5"/>
    <s v="INNT22SSB - Overføring FRA andre partiledd"/>
  </r>
  <r>
    <n v="80040"/>
    <n v="3942"/>
    <s v="Partiskatt"/>
    <s v="20.03.2025"/>
    <s v="E. Mathisen mars"/>
    <n v="-7000"/>
    <x v="3"/>
    <x v="3"/>
    <s v="INNT18SSB - Private gaver og partiskatt"/>
  </r>
  <r>
    <n v="80078"/>
    <n v="3942"/>
    <s v="Partiskatt"/>
    <s v="16.05.2025"/>
    <s v="E. Mathisen Betalt"/>
    <n v="-5650"/>
    <x v="3"/>
    <x v="3"/>
    <s v="INNT18SSB - Private gaver og partiskatt"/>
  </r>
  <r>
    <n v="80126"/>
    <n v="3942"/>
    <s v="Partiskatt"/>
    <s v="12.11.2025"/>
    <s v="Elin Mathisen"/>
    <n v="-13000"/>
    <x v="3"/>
    <x v="3"/>
    <s v="INNT18SSB - Private gaver og partiskatt"/>
  </r>
  <r>
    <n v="80139"/>
    <n v="3942"/>
    <s v="Partiskatt"/>
    <s v="22.12.2025"/>
    <s v="E. Mathisen des."/>
    <n v="-4500"/>
    <x v="3"/>
    <x v="3"/>
    <s v="INNT18SSB - Private gaver og partiskatt"/>
  </r>
  <r>
    <n v="80028"/>
    <n v="3943"/>
    <s v="Gaver"/>
    <s v="23.01.2025"/>
    <s v="S. Haarberg Vippset på nytt"/>
    <n v="-50"/>
    <x v="3"/>
    <x v="3"/>
    <s v="INNT18SSB - Private gaver og partiskatt"/>
  </r>
  <r>
    <n v="80045"/>
    <n v="3943"/>
    <s v="Gaver"/>
    <s v="28.02.2025"/>
    <s v="Valgkamp støtte fra Vadsø SV"/>
    <n v="-10000"/>
    <x v="3"/>
    <x v="3"/>
    <s v="INNT22SSB - Overføring FRA andre partiledd"/>
  </r>
  <r>
    <n v="80086"/>
    <n v="3943"/>
    <s v="Gaver"/>
    <s v="13.06.2025"/>
    <s v="Valgkampmillionen                                    Valgkampmillionen SV sentralt "/>
    <n v="-40000"/>
    <x v="3"/>
    <x v="3"/>
    <s v="INNT22SSB - Overføring FRA andre partiledd"/>
  </r>
  <r>
    <n v="80111"/>
    <n v="3943"/>
    <s v="Gaver"/>
    <s v="18.08.2025"/>
    <s v="Org.fondet - VK kick-off 25-27 april                       15.000,00, OVERFØRT Fra: SV - SOSIALISTIS"/>
    <n v="-15000"/>
    <x v="0"/>
    <x v="0"/>
    <s v="INNT22SSB - Overføring FRA andre partiledd"/>
  </r>
  <r>
    <n v="50020"/>
    <n v="3944"/>
    <s v="Diverse refusjoner"/>
    <s v="23.09.2025"/>
    <s v="®fakturanr. 10042 - 100016 - TROMS SV"/>
    <n v="-21036.22"/>
    <x v="0"/>
    <x v="0"/>
    <s v="INNT22SSB - Overføring FRA andre partiledd"/>
  </r>
  <r>
    <n v="50021"/>
    <n v="3944"/>
    <s v="Diverse refusjoner"/>
    <s v="19.11.2025"/>
    <s v="®fakturanr. 10043 - 100016 - TROMS SV"/>
    <n v="-293.75"/>
    <x v="0"/>
    <x v="0"/>
    <s v="INNT22SSB - Overføring FRA andre partiledd"/>
  </r>
  <r>
    <n v="60013"/>
    <n v="5990"/>
    <s v="Annen personalkostnad"/>
    <s v="10.03.2025"/>
    <s v="Andel FINN-annonse ny fylkessekr."/>
    <n v="8062.5"/>
    <x v="6"/>
    <x v="6"/>
    <s v="KOST35SSB - Overføring TIL andre partiledd"/>
  </r>
  <r>
    <n v="60000"/>
    <n v="6300"/>
    <s v="Leie lokale"/>
    <s v="01.01.2025"/>
    <s v="Storgata 3 januar"/>
    <n v="3900"/>
    <x v="7"/>
    <x v="7"/>
    <s v="KOST30SSB - Administrasjon"/>
  </r>
  <r>
    <n v="60001"/>
    <n v="6300"/>
    <s v="Leie lokale"/>
    <s v="01.02.2025"/>
    <s v="Storgata 3 februar"/>
    <n v="3900"/>
    <x v="7"/>
    <x v="7"/>
    <s v="KOST30SSB - Administrasjon"/>
  </r>
  <r>
    <n v="60008"/>
    <n v="6300"/>
    <s v="Leie lokale"/>
    <s v="01.03.2025"/>
    <s v="Storgata 3 mars"/>
    <n v="3900"/>
    <x v="7"/>
    <x v="7"/>
    <s v="KOST30SSB - Administrasjon"/>
  </r>
  <r>
    <n v="60031"/>
    <n v="6300"/>
    <s v="Leie lokale"/>
    <s v="28.04.2025"/>
    <s v="Storgata 3 april"/>
    <n v="3900"/>
    <x v="7"/>
    <x v="7"/>
    <s v="KOST30SSB - Administrasjon"/>
  </r>
  <r>
    <n v="60079"/>
    <n v="6300"/>
    <s v="Leie lokale"/>
    <s v="16.12.2025"/>
    <s v="Andel kontor Grønnegata juli-des"/>
    <n v="9000"/>
    <x v="7"/>
    <x v="7"/>
    <s v="KOST35SSB - Overføring TIL andre partiledd"/>
  </r>
  <r>
    <n v="22"/>
    <n v="6420"/>
    <s v="Leie datasystemer"/>
    <s v="01.01.2025"/>
    <s v="Adobe Pro 1-27jan"/>
    <n v="193"/>
    <x v="7"/>
    <x v="7"/>
    <s v="KOST30SSB - Administrasjon"/>
  </r>
  <r>
    <n v="22"/>
    <n v="6420"/>
    <s v="Leie datasystemer"/>
    <s v="01.01.2025"/>
    <s v="Adobe pdf pack jan-feb"/>
    <n v="260"/>
    <x v="7"/>
    <x v="7"/>
    <s v="KOST30SSB - Administrasjon"/>
  </r>
  <r>
    <n v="80008"/>
    <n v="6420"/>
    <s v="Leie datasystemer"/>
    <s v="27.01.2025"/>
    <s v="Acrobat Pro 24jan-23feb"/>
    <n v="260"/>
    <x v="7"/>
    <x v="7"/>
    <s v="KOST30SSB - Administrasjon"/>
  </r>
  <r>
    <n v="80012"/>
    <n v="6420"/>
    <s v="Leie datasystemer"/>
    <s v="04.02.2025"/>
    <s v="MacPaw 2025 USD 39.95 PADDLE.NET"/>
    <n v="464.2"/>
    <x v="7"/>
    <x v="7"/>
    <s v="KOST30SSB - Administrasjon"/>
  </r>
  <r>
    <n v="80021"/>
    <n v="6420"/>
    <s v="Leie datasystemer"/>
    <s v="17.02.2025"/>
    <s v="MacPaw 2025"/>
    <n v="431.37"/>
    <x v="7"/>
    <x v="7"/>
    <s v="KOST30SSB - Administrasjon"/>
  </r>
  <r>
    <n v="80047"/>
    <n v="6420"/>
    <s v="Leie datasystemer"/>
    <s v="26.02.2025"/>
    <s v="2Adobe 4feb-23mars"/>
    <n v="260"/>
    <x v="7"/>
    <x v="7"/>
    <s v="KOST30SSB - Administrasjon"/>
  </r>
  <r>
    <n v="80048"/>
    <n v="6420"/>
    <s v="Leie datasystemer"/>
    <s v="03.03.2025"/>
    <s v="Adobe pdf pack 1mars-31des"/>
    <n v="1470"/>
    <x v="7"/>
    <x v="7"/>
    <s v="KOST30SSB - Administrasjon"/>
  </r>
  <r>
    <n v="60019"/>
    <n v="6420"/>
    <s v="Leie datasystemer"/>
    <s v="14.03.2025"/>
    <s v="SB1 Regnskap januar"/>
    <n v="461.25"/>
    <x v="7"/>
    <x v="7"/>
    <s v="KOST30SSB - Administrasjon"/>
  </r>
  <r>
    <n v="60021"/>
    <n v="6420"/>
    <s v="Leie datasystemer"/>
    <s v="17.03.2025"/>
    <s v="SB1 Regnskap februar"/>
    <n v="511.25"/>
    <x v="7"/>
    <x v="7"/>
    <s v="KOST30SSB - Administrasjon"/>
  </r>
  <r>
    <n v="80049"/>
    <n v="6420"/>
    <s v="Leie datasystemer"/>
    <s v="25.03.2025"/>
    <s v="Acrobat Pro 24mars-23apr"/>
    <n v="260"/>
    <x v="7"/>
    <x v="7"/>
    <s v="KOST30SSB - Administrasjon"/>
  </r>
  <r>
    <n v="80083"/>
    <n v="6420"/>
    <s v="Leie datasystemer"/>
    <s v="28.04.2025"/>
    <s v="Acrobat Pro 24apr-23mai"/>
    <n v="260"/>
    <x v="7"/>
    <x v="7"/>
    <s v="KOST30SSB - Administrasjon"/>
  </r>
  <r>
    <n v="60037"/>
    <n v="6420"/>
    <s v="Leie datasystemer"/>
    <s v="30.04.2025"/>
    <s v="SB1 Regnskap mars"/>
    <n v="527.5"/>
    <x v="7"/>
    <x v="7"/>
    <s v="KOST30SSB - Administrasjon"/>
  </r>
  <r>
    <n v="80084"/>
    <n v="6420"/>
    <s v="Leie datasystemer"/>
    <s v="26.05.2025"/>
    <s v="Acrobat Pro 24mai-23juni"/>
    <n v="293.75"/>
    <x v="7"/>
    <x v="7"/>
    <s v="KOST30SSB - Administrasjon"/>
  </r>
  <r>
    <n v="60043"/>
    <n v="6420"/>
    <s v="Leie datasystemer"/>
    <s v="31.05.2025"/>
    <s v="SB1 Regnskap april + trans"/>
    <n v="517.5"/>
    <x v="7"/>
    <x v="7"/>
    <s v="KOST30SSB - Administrasjon"/>
  </r>
  <r>
    <n v="60044"/>
    <n v="6420"/>
    <s v="Leie datasystemer"/>
    <s v="24.06.2025"/>
    <s v="SB1 Regnskap mai + trans"/>
    <n v="491.25"/>
    <x v="7"/>
    <x v="7"/>
    <s v="KOST30SSB - Administrasjon"/>
  </r>
  <r>
    <n v="80089"/>
    <n v="6420"/>
    <s v="Leie datasystemer"/>
    <s v="27.06.2025"/>
    <s v="Adobe 24juni-23juli"/>
    <n v="293.75"/>
    <x v="7"/>
    <x v="7"/>
    <s v="KOST30SSB - Administrasjon"/>
  </r>
  <r>
    <n v="60046"/>
    <n v="6420"/>
    <s v="Leie datasystemer"/>
    <s v="23.07.2025"/>
    <s v="SB1 Regnskap juni"/>
    <n v="461.25"/>
    <x v="7"/>
    <x v="7"/>
    <s v="KOST30SSB - Administrasjon"/>
  </r>
  <r>
    <n v="80094"/>
    <n v="6420"/>
    <s v="Leie datasystemer"/>
    <s v="25.07.2025"/>
    <s v="Acrobat Pro 24juli-23aug"/>
    <n v="293.75"/>
    <x v="7"/>
    <x v="7"/>
    <s v="KOST30SSB - Administrasjon"/>
  </r>
  <r>
    <n v="80117"/>
    <n v="6420"/>
    <s v="Leie datasystemer"/>
    <s v="25.08.2025"/>
    <s v="Adobe Acrobat Pro 24aug-23sept"/>
    <n v="293.75"/>
    <x v="7"/>
    <x v="7"/>
    <s v="KOST30SSB - Administrasjon"/>
  </r>
  <r>
    <n v="60061"/>
    <n v="6420"/>
    <s v="Leie datasystemer"/>
    <s v="28.08.2025"/>
    <s v="SB1 Regnskap juli"/>
    <n v="485"/>
    <x v="7"/>
    <x v="7"/>
    <s v="KOST30SSB - Administrasjon"/>
  </r>
  <r>
    <n v="80119"/>
    <n v="6420"/>
    <s v="Leie datasystemer"/>
    <s v="25.09.2025"/>
    <s v="Adobe 24sep-23okt"/>
    <n v="293.75"/>
    <x v="7"/>
    <x v="7"/>
    <s v="KOST30SSB - Administrasjon"/>
  </r>
  <r>
    <n v="60073"/>
    <n v="6420"/>
    <s v="Leie datasystemer"/>
    <s v="30.09.2025"/>
    <s v="SB1 Regnskap august"/>
    <n v="490"/>
    <x v="7"/>
    <x v="7"/>
    <s v="KOST30SSB - Administrasjon"/>
  </r>
  <r>
    <n v="60072"/>
    <n v="6420"/>
    <s v="Leie datasystemer"/>
    <s v="30.09.2025"/>
    <s v="Zoom-lisens 2025"/>
    <n v="3695"/>
    <x v="7"/>
    <x v="7"/>
    <s v="KOST30SSB - Administrasjon"/>
  </r>
  <r>
    <n v="60078"/>
    <n v="6420"/>
    <s v="Leie datasystemer"/>
    <s v="21.10.2025"/>
    <s v="SP1 Regnskap september"/>
    <n v="495"/>
    <x v="7"/>
    <x v="7"/>
    <s v="KOST30SSB - Administrasjon"/>
  </r>
  <r>
    <n v="80127"/>
    <n v="6420"/>
    <s v="Leie datasystemer"/>
    <s v="27.10.2025"/>
    <s v="Acrobat Pro 24okt-23nov"/>
    <n v="293.75"/>
    <x v="7"/>
    <x v="7"/>
    <s v="KOST30SSB - Administrasjon"/>
  </r>
  <r>
    <n v="60075"/>
    <n v="6420"/>
    <s v="Leie datasystemer"/>
    <s v="14.11.2025"/>
    <s v="SB1 Regnskap oktober"/>
    <n v="475"/>
    <x v="7"/>
    <x v="7"/>
    <s v="KOST30SSB - Administrasjon"/>
  </r>
  <r>
    <n v="80130"/>
    <n v="6420"/>
    <s v="Leie datasystemer"/>
    <s v="25.11.2025"/>
    <s v="Acrobat Pro 24 nov - 23 des"/>
    <n v="293.75"/>
    <x v="7"/>
    <x v="7"/>
    <s v="KOST30SSB - Administrasjon"/>
  </r>
  <r>
    <n v="60080"/>
    <n v="6420"/>
    <s v="Leie datasystemer"/>
    <s v="11.12.2025"/>
    <s v="SB1 Regnskap november"/>
    <n v="490"/>
    <x v="7"/>
    <x v="7"/>
    <s v="KOST30SSB - Administrasjon"/>
  </r>
  <r>
    <n v="60084"/>
    <n v="6420"/>
    <s v="Leie datasystemer"/>
    <s v="31.12.2025"/>
    <s v="SB1 Komplett med trans des."/>
    <n v="465"/>
    <x v="7"/>
    <x v="7"/>
    <s v="KOST30SSB - Administrasjon"/>
  </r>
  <r>
    <n v="60081"/>
    <n v="6420"/>
    <s v="Leie datasystemer"/>
    <s v="31.12.2025"/>
    <s v="Brandmaster 2025"/>
    <n v="3300"/>
    <x v="7"/>
    <x v="7"/>
    <s v="KOST35SSB - Overføring TIL andre partiledd"/>
  </r>
  <r>
    <n v="60040"/>
    <n v="6550"/>
    <s v="Driftsmaterialer"/>
    <s v="28.05.2025"/>
    <s v="Andel PC-skjerm og webcam"/>
    <n v="2248.0700000000002"/>
    <x v="6"/>
    <x v="6"/>
    <s v="KOST35SSB - Overføring TIL andre partiledd"/>
  </r>
  <r>
    <n v="60041"/>
    <n v="6551"/>
    <s v="Datautstyr"/>
    <s v="12.05.2025"/>
    <s v="Andel KS MacBook Air 13&quot; "/>
    <n v="7559.38"/>
    <x v="6"/>
    <x v="6"/>
    <s v="KOST35SSB - Overføring TIL andre partiledd"/>
  </r>
  <r>
    <n v="60079"/>
    <n v="6551"/>
    <s v="Datautstyr"/>
    <s v="16.12.2025"/>
    <s v="Andel tastatur/mus f.sekr."/>
    <n v="974"/>
    <x v="7"/>
    <x v="7"/>
    <s v="KOST35SSB - Overføring TIL andre partiledd"/>
  </r>
  <r>
    <n v="60047"/>
    <n v="6700"/>
    <s v="Revisjons- og regnskapshonorar"/>
    <s v="25.07.2025"/>
    <s v="Regnskap 1. halvår"/>
    <n v="28291"/>
    <x v="7"/>
    <x v="7"/>
    <s v="KOST30SSB - Administrasjon"/>
  </r>
  <r>
    <n v="60077"/>
    <n v="6700"/>
    <s v="Revisjons- og regnskapshonorar"/>
    <s v="24.11.2025"/>
    <s v="Partikontorets regnskapstjenester 2. halvår"/>
    <n v="29795"/>
    <x v="7"/>
    <x v="7"/>
    <s v="KOST35SSB - Overføring TIL andre partiledd"/>
  </r>
  <r>
    <n v="60038"/>
    <n v="6790"/>
    <s v="Annen fremmed tjeneste"/>
    <s v="30.04.2025"/>
    <s v="Frakt av kontormøbler til godsterminal 23. april"/>
    <n v="1250"/>
    <x v="7"/>
    <x v="7"/>
    <s v="KOST30SSB - Administrasjon"/>
  </r>
  <r>
    <n v="60048"/>
    <n v="6790"/>
    <s v="Annen fremmed tjeneste"/>
    <s v="29.07.2025"/>
    <s v="AK UTSI OVERS. løpeseddel"/>
    <n v="738.69"/>
    <x v="8"/>
    <x v="8"/>
    <s v="KOST34SSB - Valgkampkostnader (andre)"/>
  </r>
  <r>
    <n v="60012"/>
    <n v="6796"/>
    <s v="Fylkessekretær"/>
    <s v="11.03.2025"/>
    <s v="RHO søndagstimer 16. februar"/>
    <n v="2787"/>
    <x v="9"/>
    <x v="9"/>
    <s v="KOST31SSB - Partiaktiviteter"/>
  </r>
  <r>
    <n v="60023"/>
    <n v="6796"/>
    <s v="Fylkessekretær"/>
    <s v="28.03.2025"/>
    <s v="200012 - SV - Sosialistisk Venstreparti - fakturanr. 2130"/>
    <n v="1671.75"/>
    <x v="10"/>
    <x v="10"/>
    <s v="KOST35SSB - Overføring TIL andre partiledd"/>
  </r>
  <r>
    <n v="60042"/>
    <n v="6796"/>
    <s v="Fylkessekretær"/>
    <s v="10.07.2025"/>
    <s v="RHO 4t søndag 27. april"/>
    <n v="2544"/>
    <x v="8"/>
    <x v="8"/>
    <s v="KOST35SSB - Overføring TIL andre partiledd"/>
  </r>
  <r>
    <n v="60058"/>
    <n v="6796"/>
    <s v="Fylkessekretær"/>
    <s v="07.08.2025"/>
    <s v="Fylkessekr.ordn. januar-april"/>
    <n v="41378"/>
    <x v="6"/>
    <x v="6"/>
    <s v="KOST35SSB - Overføring TIL andre partiledd"/>
  </r>
  <r>
    <n v="60076"/>
    <n v="6796"/>
    <s v="Fylkessekretær"/>
    <s v="21.11.2025"/>
    <s v="Fylkessekretærordningen mai-des"/>
    <n v="67584"/>
    <x v="6"/>
    <x v="6"/>
    <s v="KOST35SSB - Overføring TIL andre partiledd"/>
  </r>
  <r>
    <n v="80000"/>
    <n v="6800"/>
    <s v="Kontorrekvisita"/>
    <s v="07.01.2025"/>
    <s v="Lindbak kopipapir"/>
    <n v="436.01"/>
    <x v="7"/>
    <x v="7"/>
    <s v="KOST30SSB - Administrasjon"/>
  </r>
  <r>
    <n v="60027"/>
    <n v="6820"/>
    <s v="Trykksak"/>
    <s v="20.04.2025"/>
    <s v="2 stk Palestina-plakater til utlodning"/>
    <n v="280"/>
    <x v="7"/>
    <x v="7"/>
    <s v="KOST30SSB - Administrasjon"/>
  </r>
  <r>
    <n v="60060"/>
    <n v="6820"/>
    <s v="Trykksak"/>
    <s v="27.08.2025"/>
    <s v="1050 foldere"/>
    <n v="2390.63"/>
    <x v="8"/>
    <x v="8"/>
    <s v="KOST34SSB - Valgkampkostnader (andre)"/>
  </r>
  <r>
    <n v="60062"/>
    <n v="6820"/>
    <s v="Trykksak"/>
    <s v="29.08.2025"/>
    <s v="8500 løpesedler, 1800 foldere "/>
    <n v="10953.13"/>
    <x v="8"/>
    <x v="8"/>
    <s v="KOST34SSB - Valgkampkostnader (andre)"/>
  </r>
  <r>
    <n v="60074"/>
    <n v="6820"/>
    <s v="Trykksak"/>
    <s v="08.10.2025"/>
    <s v="1 500 stemmesedler"/>
    <n v="1330"/>
    <x v="8"/>
    <x v="8"/>
    <s v="KOST34SSB - Valgkampkostnader (andre)"/>
  </r>
  <r>
    <n v="22"/>
    <n v="6840"/>
    <s v="Aviser, tidsskrifter, bøker o.l. "/>
    <s v="01.01.2025"/>
    <s v="Finnmark db 1jan-27juni"/>
    <n v="1888"/>
    <x v="7"/>
    <x v="7"/>
    <s v="KOST30SSB - Administrasjon"/>
  </r>
  <r>
    <n v="60009"/>
    <n v="6840"/>
    <s v="Aviser, tidsskrifter, bøker o.l. "/>
    <s v="24.02.2025"/>
    <s v="Svein Tore Marthinsen politisk analyse 2025"/>
    <n v="2000"/>
    <x v="7"/>
    <x v="7"/>
    <s v="KOST30SSB - Administrasjon"/>
  </r>
  <r>
    <n v="60014"/>
    <n v="6840"/>
    <s v="Aviser, tidsskrifter, bøker o.l. "/>
    <s v="10.03.2025"/>
    <s v="Deleabonnment politisk analyse 2025"/>
    <n v="2000"/>
    <x v="7"/>
    <x v="7"/>
    <s v="KOST30SSB - Administrasjon"/>
  </r>
  <r>
    <n v="80066"/>
    <n v="6860"/>
    <s v="Møte, kurs, oppdatering o.l. "/>
    <s v="25.04.2025"/>
    <s v="Loddbøker vk kick-off"/>
    <n v="99.8"/>
    <x v="8"/>
    <x v="8"/>
    <s v="KOST34SSB - Valgkampkostnader (andre)"/>
  </r>
  <r>
    <n v="80072"/>
    <n v="6860"/>
    <s v="Møte, kurs, oppdatering o.l. "/>
    <s v="28.04.2025"/>
    <s v="VINMONOPOLET vk-åpning kveldsarr."/>
    <n v="855.6"/>
    <x v="8"/>
    <x v="8"/>
    <s v="KOST34SSB - Valgkampkostnader (andre)"/>
  </r>
  <r>
    <n v="80071"/>
    <n v="6860"/>
    <s v="Møte, kurs, oppdatering o.l. "/>
    <s v="28.04.2025"/>
    <s v="Extra kveldsarr. vk-åpning kveldsarr."/>
    <n v="1644.86"/>
    <x v="8"/>
    <x v="8"/>
    <s v="KOST34SSB - Valgkampkostnader (andre)"/>
  </r>
  <r>
    <n v="60039"/>
    <n v="6860"/>
    <s v="Møte, kurs, oppdatering o.l. "/>
    <s v="30.04.2025"/>
    <s v="Varangertunet møterom 25-27 april"/>
    <n v="8770"/>
    <x v="8"/>
    <x v="8"/>
    <s v="KOST34SSB - Valgkampkostnader (andre)"/>
  </r>
  <r>
    <n v="80108"/>
    <n v="6860"/>
    <s v="Møte, kurs, oppdatering o.l. "/>
    <s v="14.08.2025"/>
    <s v="TG beredskapskonferansen 4. sept."/>
    <n v="850"/>
    <x v="8"/>
    <x v="8"/>
    <s v="KOST34SSB - Valgkampkostnader (andre)"/>
  </r>
  <r>
    <n v="80063"/>
    <n v="6890"/>
    <s v="Annen kontorkostnad"/>
    <s v="23.04.2025"/>
    <s v="Lindbak flytteesker"/>
    <n v="148.15"/>
    <x v="7"/>
    <x v="7"/>
    <s v="KOST30SSB - Administrasjon"/>
  </r>
  <r>
    <n v="80064"/>
    <n v="6890"/>
    <s v="Annen kontorkostnad"/>
    <s v="25.04.2025"/>
    <s v="Frakt kontorutstyr H.våg-Tromsø"/>
    <n v="3005"/>
    <x v="7"/>
    <x v="7"/>
    <s v="KOST30SSB - Administrasjon"/>
  </r>
  <r>
    <n v="60007"/>
    <n v="7100"/>
    <s v="Bilgodtgjørelse, oppgavepliktig"/>
    <s v="14.02.2025"/>
    <s v="CPW Lund t/r Vadsø-Lakselv 14-16feb med K. Vehusheia"/>
    <n v="2844"/>
    <x v="9"/>
    <x v="9"/>
    <s v="KOST31SSB - Partiaktiviteter"/>
  </r>
  <r>
    <n v="60020"/>
    <n v="7100"/>
    <s v="Bilgodtgjørelse, oppgavepliktig"/>
    <s v="16.02.2025"/>
    <s v="Pass. A. Hammeren og AA Johnsen"/>
    <n v="1556"/>
    <x v="9"/>
    <x v="9"/>
    <s v="KOST31SSB - Partiaktiviteter"/>
  </r>
  <r>
    <n v="60020"/>
    <n v="7100"/>
    <s v="Bilgodtgjørelse, oppgavepliktig"/>
    <s v="16.02.2025"/>
    <s v="MN Hammeren t/r B.våg-Lakselv 14-16. febr."/>
    <n v="2723"/>
    <x v="9"/>
    <x v="9"/>
    <s v="KOST31SSB - Partiaktiviteter"/>
  </r>
  <r>
    <n v="60005"/>
    <n v="7100"/>
    <s v="Bilgodtgjørelse, oppgavepliktig"/>
    <s v="16.02.2025"/>
    <s v="T.O. Rønbeck t/r H.fest-Lakselv 14-16feb med A. Eldnes"/>
    <n v="1260"/>
    <x v="9"/>
    <x v="9"/>
    <s v="KOST31SSB - Partiaktiviteter"/>
  </r>
  <r>
    <n v="60004"/>
    <n v="7100"/>
    <s v="Bilgodtgjørelse, oppgavepliktig"/>
    <s v="16.02.2025"/>
    <s v="D. Arnrup-Øien t/r Kj.fjord-Lakselv 15-16feb"/>
    <n v="1645"/>
    <x v="9"/>
    <x v="9"/>
    <s v="KOST31SSB - Partiaktiviteter"/>
  </r>
  <r>
    <n v="60003"/>
    <n v="7100"/>
    <s v="Bilgodtgjørelse, oppgavepliktig"/>
    <s v="21.02.2025"/>
    <s v="H. Enge 10km i Lakselv"/>
    <n v="35"/>
    <x v="9"/>
    <x v="9"/>
    <s v="KOST31SSB - Partiaktiviteter"/>
  </r>
  <r>
    <n v="60003"/>
    <n v="7100"/>
    <s v="Bilgodtgjørelse, oppgavepliktig"/>
    <s v="21.02.2025"/>
    <s v="H. Enge t/r Mehamn-Lakselv med AN Hansen"/>
    <n v="1989"/>
    <x v="9"/>
    <x v="9"/>
    <s v="KOST31SSB - Partiaktiviteter"/>
  </r>
  <r>
    <n v="60035"/>
    <n v="7100"/>
    <s v="Bilgodtgjørelse, oppgavepliktig"/>
    <s v="25.04.2025"/>
    <s v="AGA Johnsen t/r hjem-Var.tunet 25-27. april"/>
    <n v="1304.8"/>
    <x v="8"/>
    <x v="8"/>
    <s v="KOST34SSB - Valgkampkostnader (andre)"/>
  </r>
  <r>
    <n v="60033"/>
    <n v="7100"/>
    <s v="Bilgodtgjørelse, oppgavepliktig"/>
    <s v="25.04.2025"/>
    <s v="Å. Winsents t/r B.våg-Var.tunet 25-27. april "/>
    <n v="1298.5"/>
    <x v="8"/>
    <x v="8"/>
    <s v="KOST34SSB - Valgkampkostnader (andre)"/>
  </r>
  <r>
    <n v="60034"/>
    <n v="7100"/>
    <s v="Bilgodtgjørelse, oppgavepliktig"/>
    <s v="27.04.2025"/>
    <s v="T. Engen t/r H.våg-V.Jakobselv med L. Hansen"/>
    <n v="3615"/>
    <x v="8"/>
    <x v="8"/>
    <s v="KOST34SSB - Valgkampkostnader (andre)"/>
  </r>
  <r>
    <n v="60032"/>
    <n v="7100"/>
    <s v="Bilgodtgjørelse, oppgavepliktig"/>
    <s v="28.04.2025"/>
    <s v="IMN Riseth t/r Kaut.-V.Jakobselv med M. Michelsen "/>
    <n v="2832"/>
    <x v="8"/>
    <x v="8"/>
    <s v="KOST34SSB - Valgkampkostnader (andre)"/>
  </r>
  <r>
    <n v="60030"/>
    <n v="7100"/>
    <s v="Bilgodtgjørelse, oppgavepliktig"/>
    <s v="30.04.2025"/>
    <s v="M. Aase t/r Alta-Var.tunet 24-25. april med 2 pass."/>
    <n v="4642"/>
    <x v="8"/>
    <x v="8"/>
    <s v="KOST34SSB - Valgkampkostnader (andre)"/>
  </r>
  <r>
    <n v="60055"/>
    <n v="7100"/>
    <s v="Bilgodtgjørelse, oppgavepliktig"/>
    <s v="05.06.2025"/>
    <s v="T. Grøtte t/r Alta-H.fest 5. juni"/>
    <n v="910"/>
    <x v="8"/>
    <x v="8"/>
    <s v="KOST34SSB - Valgkampkostnader (andre)"/>
  </r>
  <r>
    <n v="60054"/>
    <n v="7100"/>
    <s v="Bilgodtgjørelse, oppgavepliktig"/>
    <s v="05.07.2025"/>
    <s v="T. Grøtte t/r Aspesletta 10-Loppa 4-5. juli"/>
    <n v="700"/>
    <x v="8"/>
    <x v="8"/>
    <s v="KOST34SSB - Valgkampkostnader (andre)"/>
  </r>
  <r>
    <n v="60053"/>
    <n v="7100"/>
    <s v="Bilgodtgjørelse, oppgavepliktig"/>
    <s v="06.07.2025"/>
    <s v="T. Grøtte t/r Alta-R.fjord 6. juli"/>
    <n v="630"/>
    <x v="8"/>
    <x v="8"/>
    <s v="KOST34SSB - Valgkampkostnader (andre)"/>
  </r>
  <r>
    <n v="60052"/>
    <n v="7100"/>
    <s v="Bilgodtgjørelse, oppgavepliktig"/>
    <s v="06.07.2025"/>
    <s v="T. Grøtte"/>
    <n v="910"/>
    <x v="8"/>
    <x v="8"/>
    <s v="KOST34SSB - Valgkampkostnader (andre)"/>
  </r>
  <r>
    <n v="60051"/>
    <n v="7100"/>
    <s v="Bilgodtgjørelse, oppgavepliktig"/>
    <s v="18.07.2025"/>
    <s v="T. Grøtte t/r Alta-Mehamn 17-18. juli"/>
    <n v="2800"/>
    <x v="8"/>
    <x v="8"/>
    <s v="KOST34SSB - Valgkampkostnader (andre)"/>
  </r>
  <r>
    <n v="60050"/>
    <n v="7100"/>
    <s v="Bilgodtgjørelse, oppgavepliktig"/>
    <s v="31.07.2025"/>
    <s v="T. Grøtte t/r Alta-H.fest 31. juli"/>
    <n v="910"/>
    <x v="8"/>
    <x v="8"/>
    <s v="KOST34SSB - Valgkampkostnader (andre)"/>
  </r>
  <r>
    <n v="60049"/>
    <n v="7100"/>
    <s v="Bilgodtgjørelse, oppgavepliktig"/>
    <s v="02.08.2025"/>
    <s v="T. Grøtte t/r Alta-H.våg 2. aug."/>
    <n v="1400"/>
    <x v="8"/>
    <x v="8"/>
    <s v="KOST34SSB - Valgkampkostnader (andre)"/>
  </r>
  <r>
    <n v="60056"/>
    <n v="7100"/>
    <s v="Bilgodtgjørelse, oppgavepliktig"/>
    <s v="07.08.2025"/>
    <s v="T. Grøtte t/r Alta-Kautokeino april medl.møte"/>
    <n v="700"/>
    <x v="8"/>
    <x v="8"/>
    <s v="KOST34SSB - Valgkampkostnader (andre)"/>
  </r>
  <r>
    <n v="60002"/>
    <n v="7140"/>
    <s v="Reisekostnad, ikke oppgavepliktig"/>
    <s v="04.02.2025"/>
    <s v="SV Checkin reisefordeling LM 2025"/>
    <n v="10140"/>
    <x v="11"/>
    <x v="11"/>
    <s v="KOST35SSB - Overføring TIL andre partiledd"/>
  </r>
  <r>
    <n v="60006"/>
    <n v="7140"/>
    <s v="Reisekostnad, ikke oppgavepliktig"/>
    <s v="15.02.2025"/>
    <s v="HK Haldorsen t/r Tromsø-Lakselv 14-15feb "/>
    <n v="1398"/>
    <x v="9"/>
    <x v="9"/>
    <s v="KOST31SSB - Partiaktiviteter"/>
  </r>
  <r>
    <n v="60010"/>
    <n v="7140"/>
    <s v="Reisekostnad, ikke oppgavepliktig"/>
    <s v="17.02.2025"/>
    <s v="VERDDE HOTEL LAKSELV AS 14-16. februar pk repr."/>
    <n v="4145"/>
    <x v="9"/>
    <x v="9"/>
    <s v="KOST31SSB - Partiaktiviteter"/>
  </r>
  <r>
    <n v="60010"/>
    <n v="7140"/>
    <s v="Reisekostnad, ikke oppgavepliktig"/>
    <s v="17.02.2025"/>
    <s v="VERDDE HOTEL LAKSELV AS 14-16. februar delegater"/>
    <n v="82074"/>
    <x v="9"/>
    <x v="9"/>
    <s v="KOST31SSB - Partiaktiviteter"/>
  </r>
  <r>
    <n v="80016"/>
    <n v="7140"/>
    <s v="Reisekostnad, ikke oppgavepliktig"/>
    <s v="17.02.2025"/>
    <s v="RHO Reise Lakselv 14. februar"/>
    <n v="239"/>
    <x v="9"/>
    <x v="9"/>
    <s v="KOST31SSB - Partiaktiviteter"/>
  </r>
  <r>
    <n v="80015"/>
    <n v="7140"/>
    <s v="Reisekostnad, ikke oppgavepliktig"/>
    <s v="17.02.2025"/>
    <s v="RHO middag 14. feb."/>
    <n v="245"/>
    <x v="9"/>
    <x v="9"/>
    <s v="KOST31SSB - Partiaktiviteter"/>
  </r>
  <r>
    <n v="80030"/>
    <n v="7140"/>
    <s v="Reisekostnad, ikke oppgavepliktig"/>
    <s v="25.02.2025"/>
    <s v="OK Smarthotel Oslo 13-16. mars"/>
    <n v="2970"/>
    <x v="11"/>
    <x v="11"/>
    <s v="KOST31SSB - Partiaktiviteter"/>
  </r>
  <r>
    <n v="80046"/>
    <n v="7140"/>
    <s v="Reisekostnad, ikke oppgavepliktig"/>
    <s v="26.02.2025"/>
    <s v="N. Mølmann Alta-Oslo 13. mars"/>
    <n v="1189"/>
    <x v="11"/>
    <x v="11"/>
    <s v="KOST31SSB - Partiaktiviteter"/>
  </r>
  <r>
    <n v="80027"/>
    <n v="7140"/>
    <s v="Reisekostnad, ikke oppgavepliktig"/>
    <s v="26.02.2025"/>
    <s v="RHO Alta-OSL 13. mars"/>
    <n v="1189"/>
    <x v="11"/>
    <x v="11"/>
    <s v="KOST31SSB - Partiaktiviteter"/>
  </r>
  <r>
    <n v="80051"/>
    <n v="7140"/>
    <s v="Reisekostnad, ikke oppgavepliktig"/>
    <s v="27.02.2025"/>
    <s v="NP Mølmann Oslo-H.fest 16. mars"/>
    <n v="5188"/>
    <x v="11"/>
    <x v="11"/>
    <s v="KOST31SSB - Partiaktiviteter"/>
  </r>
  <r>
    <n v="80050"/>
    <n v="7140"/>
    <s v="Reisekostnad, ikke oppgavepliktig"/>
    <s v="27.02.2025"/>
    <s v="NP Mølmann Smarthotel Oslo 13-16. mars "/>
    <n v="2970"/>
    <x v="11"/>
    <x v="11"/>
    <s v="KOST31SSB - Partiaktiviteter"/>
  </r>
  <r>
    <n v="80026"/>
    <n v="7140"/>
    <s v="Reisekostnad, ikke oppgavepliktig"/>
    <s v="27.02.2025"/>
    <s v="RHO OSL-Alta 16. mars"/>
    <n v="2839"/>
    <x v="11"/>
    <x v="11"/>
    <s v="KOST31SSB - Partiaktiviteter"/>
  </r>
  <r>
    <n v="80031"/>
    <n v="7140"/>
    <s v="Reisekostnad, ikke oppgavepliktig"/>
    <s v="03.03.2025"/>
    <s v="OK t/r Alta-Oslo 13-16. mars"/>
    <n v="4878"/>
    <x v="11"/>
    <x v="11"/>
    <s v="KOST31SSB - Partiaktiviteter"/>
  </r>
  <r>
    <n v="60018"/>
    <n v="7140"/>
    <s v="Reisekostnad, ikke oppgavepliktig"/>
    <s v="20.03.2025"/>
    <s v="RHO LM Alta-Oslo_Skaidi 13-16. mars"/>
    <n v="754"/>
    <x v="11"/>
    <x v="11"/>
    <s v="KOST31SSB - Partiaktiviteter"/>
  </r>
  <r>
    <n v="80052"/>
    <n v="7140"/>
    <s v="Reisekostnad, ikke oppgavepliktig"/>
    <s v="21.03.2025"/>
    <s v="RHO t/r H.våg-Vadsø 25-27. april vk kick-off"/>
    <n v="1429"/>
    <x v="8"/>
    <x v="8"/>
    <s v="KOST34SSB - Valgkampkostnader (andre)"/>
  </r>
  <r>
    <n v="80043"/>
    <n v="7140"/>
    <s v="Reisekostnad, ikke oppgavepliktig"/>
    <s v="27.03.2025"/>
    <s v="RHO buss 26. mars f.møte Fagforbundet"/>
    <n v="239"/>
    <x v="10"/>
    <x v="10"/>
    <s v="KOST31SSB - Partiaktiviteter"/>
  </r>
  <r>
    <n v="60022"/>
    <n v="7140"/>
    <s v="Reisekostnad, ikke oppgavepliktig"/>
    <s v="31.03.2025"/>
    <s v="H. Hansen t/r Oslo-Tromsø 14-16 februar"/>
    <n v="5426"/>
    <x v="9"/>
    <x v="9"/>
    <s v="KOST31SSB - Partiaktiviteter"/>
  </r>
  <r>
    <n v="60028"/>
    <n v="7140"/>
    <s v="Reisekostnad, ikke oppgavepliktig"/>
    <s v="09.04.2025"/>
    <s v="RHO hotell fylkesårmøte Fagforbundet Finnmark 25-26. mars"/>
    <n v="2660"/>
    <x v="10"/>
    <x v="10"/>
    <s v="KOST30SSB - Administrasjon"/>
  </r>
  <r>
    <n v="80065"/>
    <n v="7140"/>
    <s v="Reisekostnad, ikke oppgavepliktig"/>
    <s v="25.04.2025"/>
    <s v="RHO drosje 25. april vk kick-off"/>
    <n v="199"/>
    <x v="8"/>
    <x v="8"/>
    <s v="KOST34SSB - Valgkampkostnader (andre)"/>
  </r>
  <r>
    <n v="80079"/>
    <n v="7140"/>
    <s v="Reisekostnad, ikke oppgavepliktig"/>
    <s v="28.04.2025"/>
    <s v="RHO lunsj på reise 25. april"/>
    <n v="244"/>
    <x v="8"/>
    <x v="8"/>
    <s v="KOST34SSB - Valgkampkostnader (andre)"/>
  </r>
  <r>
    <n v="80074"/>
    <n v="7140"/>
    <s v="Reisekostnad, ikke oppgavepliktig"/>
    <s v="28.04.2025"/>
    <s v="RHO VADSØ TAXI Vadsø sentrum-flyplass"/>
    <n v="280"/>
    <x v="8"/>
    <x v="8"/>
    <s v="KOST34SSB - Valgkampkostnader (andre)"/>
  </r>
  <r>
    <n v="80073"/>
    <n v="7140"/>
    <s v="Reisekostnad, ikke oppgavepliktig"/>
    <s v="28.04.2025"/>
    <s v="Mølla Bar RHO og ANH middag"/>
    <n v="574"/>
    <x v="8"/>
    <x v="8"/>
    <s v="KOST34SSB - Valgkampkostnader (andre)"/>
  </r>
  <r>
    <n v="60039"/>
    <n v="7140"/>
    <s v="Reisekostnad, ikke oppgavepliktig"/>
    <s v="30.04.2025"/>
    <s v="Varangertunet AS 38 overn. og serv. 25-27 april"/>
    <n v="65955"/>
    <x v="8"/>
    <x v="8"/>
    <s v="KOST34SSB - Valgkampkostnader (andre)"/>
  </r>
  <r>
    <n v="80109"/>
    <n v="7140"/>
    <s v="Reisekostnad, ikke oppgavepliktig"/>
    <s v="14.08.2025"/>
    <s v="GS Tromsø-Alta 26. aug."/>
    <n v="1099"/>
    <x v="8"/>
    <x v="8"/>
    <s v="KOST34SSB - Valgkampkostnader (andre)"/>
  </r>
  <r>
    <n v="80110"/>
    <n v="7140"/>
    <s v="Reisekostnad, ikke oppgavepliktig"/>
    <s v="15.08.2025"/>
    <s v="GS Kirkenes-Tromsø 29. aug."/>
    <n v="829"/>
    <x v="8"/>
    <x v="8"/>
    <s v="KOST34SSB - Valgkampkostnader (andre)"/>
  </r>
  <r>
    <n v="80112"/>
    <n v="7140"/>
    <s v="Reisekostnad, ikke oppgavepliktig"/>
    <s v="27.08.2025"/>
    <s v="GS og ANH middag 26. aug."/>
    <n v="550"/>
    <x v="8"/>
    <x v="8"/>
    <s v="KOST34SSB - Valgkampkostnader (andre)"/>
  </r>
  <r>
    <n v="60065"/>
    <n v="7140"/>
    <s v="Reisekostnad, ikke oppgavepliktig"/>
    <s v="08.09.2025"/>
    <s v="IMNR Scandic Alta 8-9 sept"/>
    <n v="1699"/>
    <x v="8"/>
    <x v="8"/>
    <s v="KOST34SSB - Valgkampkostnader (andre)"/>
  </r>
  <r>
    <n v="60067"/>
    <n v="7140"/>
    <s v="Reisekostnad, ikke oppgavepliktig"/>
    <s v="23.09.2025"/>
    <s v="ANH og ABW hotell Alta 8-9 sept."/>
    <n v="2661.82"/>
    <x v="8"/>
    <x v="8"/>
    <s v="KOST34SSB - Valgkampkostnader (andre)"/>
  </r>
  <r>
    <n v="60066"/>
    <n v="7140"/>
    <s v="Reisekostnad, ikke oppgavepliktig"/>
    <s v="23.09.2025"/>
    <s v="ANH og GS 24-28aug Alta og Vadsø"/>
    <n v="5447.94"/>
    <x v="8"/>
    <x v="8"/>
    <s v="KOST34SSB - Valgkampkostnader (andre)"/>
  </r>
  <r>
    <n v="60064"/>
    <n v="7140"/>
    <s v="Reisekostnad, ikke oppgavepliktig"/>
    <s v="23.09.2025"/>
    <s v="Thon Kirkenes 4-5 sept m/middag"/>
    <n v="2487"/>
    <x v="8"/>
    <x v="8"/>
    <s v="KOST34SSB - Valgkampkostnader (andre)"/>
  </r>
  <r>
    <n v="60071"/>
    <n v="7140"/>
    <s v="Reisekostnad, ikke oppgavepliktig"/>
    <s v="15.10.2025"/>
    <s v="Reisefordeling 4 x LS 2025"/>
    <n v="20000"/>
    <x v="10"/>
    <x v="10"/>
    <s v="KOST35SSB - Overføring TIL andre partiledd"/>
  </r>
  <r>
    <n v="80138"/>
    <n v="7140"/>
    <s v="Reisekostnad, ikke oppgavepliktig"/>
    <s v="22.12.2025"/>
    <s v="GS Tromsø-Lakselv 27feb-1mars"/>
    <n v="2036"/>
    <x v="9"/>
    <x v="9"/>
    <s v="KOST31SSB - Partiaktiviteter"/>
  </r>
  <r>
    <n v="60082"/>
    <n v="7140"/>
    <s v="Reisekostnad, ikke oppgavepliktig"/>
    <s v="31.12.2025"/>
    <s v="Andel tre samlinger 2025"/>
    <n v="3750"/>
    <x v="6"/>
    <x v="6"/>
    <s v="KOST35SSB - Overføring TIL andre partiledd"/>
  </r>
  <r>
    <n v="60045"/>
    <n v="7320"/>
    <s v="Reklamekostnad"/>
    <s v="30.06.2025"/>
    <s v="Prozo profiljakker LK og TG"/>
    <n v="2560"/>
    <x v="8"/>
    <x v="8"/>
    <s v="KOST34SSB - Valgkampkostnader (andre)"/>
  </r>
  <r>
    <n v="80092"/>
    <n v="7320"/>
    <s v="Reklamekostnad"/>
    <s v="08.07.2025"/>
    <s v="Standmateriell SVs nettbutikk"/>
    <n v="18110"/>
    <x v="8"/>
    <x v="8"/>
    <s v="KOST35SSB - Overføring TIL andre partiledd"/>
  </r>
  <r>
    <n v="60059"/>
    <n v="7320"/>
    <s v="Reklamekostnad"/>
    <s v="11.08.2025"/>
    <s v="Video nr. 1 T. Grøtte - Open Concept"/>
    <n v="2500"/>
    <x v="8"/>
    <x v="8"/>
    <s v="KOST34SSB - Valgkampkostnader (andre)"/>
  </r>
  <r>
    <n v="60063"/>
    <n v="7320"/>
    <s v="Reklamekostnad"/>
    <s v="31.08.2025"/>
    <s v="Polaris annonser 12aug-31aug"/>
    <n v="8928.51"/>
    <x v="8"/>
    <x v="8"/>
    <s v="KOST32SSB - Markedsføring valgkamp"/>
  </r>
  <r>
    <n v="60068"/>
    <n v="7320"/>
    <s v="Reklamekostnad"/>
    <s v="09.09.2025"/>
    <s v="Amedia annonser aug/sept"/>
    <n v="66510.55"/>
    <x v="8"/>
    <x v="8"/>
    <s v="KOST32SSB - Markedsføring valgkamp"/>
  </r>
  <r>
    <n v="60069"/>
    <n v="7320"/>
    <s v="Reklamekostnad"/>
    <s v="16.09.2025"/>
    <s v="PM Nord-Norge digitalt 1-8 sept."/>
    <n v="3571.49"/>
    <x v="8"/>
    <x v="8"/>
    <s v="KOST32SSB - Markedsføring valgkamp"/>
  </r>
  <r>
    <n v="60083"/>
    <n v="7320"/>
    <s v="Reklamekostnad"/>
    <s v="17.12.2025"/>
    <s v="SMSer 2025 fylkeslaget, H.fest og Alta"/>
    <n v="690"/>
    <x v="8"/>
    <x v="8"/>
    <s v="KOST35SSB - Overføring TIL andre partiledd"/>
  </r>
  <r>
    <n v="80001"/>
    <n v="7430"/>
    <s v="Gave, ikke fradragsberettiget"/>
    <s v="09.01.2025"/>
    <s v="Gave Norsk Folkehjelp ifm bisettelse av partileders mor"/>
    <n v="500"/>
    <x v="7"/>
    <x v="7"/>
    <s v="KOST30SSB - Administrasjon"/>
  </r>
  <r>
    <n v="80005"/>
    <n v="7430"/>
    <s v="Gave, ikke fradragsberettiget"/>
    <s v="14.01.2025"/>
    <s v="Til Norsk Folkehjelp ifm KBs mors bortgang"/>
    <n v="500"/>
    <x v="12"/>
    <x v="12"/>
    <s v="KOST30SSB - Administrasjon"/>
  </r>
  <r>
    <n v="60029"/>
    <n v="7430"/>
    <s v="Gave, ikke fradragsberettiget"/>
    <s v="22.04.2025"/>
    <s v="Andel partistøtte Finnmark SU"/>
    <n v="40502"/>
    <x v="12"/>
    <x v="12"/>
    <s v="KOST35SSB - Overføring TIL andre partiledd"/>
  </r>
  <r>
    <n v="80091"/>
    <n v="7430"/>
    <s v="Gave, ikke fradragsberettiget"/>
    <s v="03.07.2025"/>
    <s v="Spleis Redd Repparfjord"/>
    <n v="1000"/>
    <x v="12"/>
    <x v="12"/>
    <s v="KOST30SSB - Administrasjon"/>
  </r>
  <r>
    <n v="60057"/>
    <n v="7430"/>
    <s v="Gave, ikke fradragsberettiget"/>
    <s v="30.07.2025"/>
    <s v="Bårekrans T. Hansen"/>
    <n v="2395"/>
    <x v="7"/>
    <x v="7"/>
    <s v="KOST30SSB - Administrasjon"/>
  </r>
  <r>
    <n v="60070"/>
    <n v="7430"/>
    <s v="Gave, ikke fradragsberettiget"/>
    <s v="18.09.2025"/>
    <s v="Etterskuddsvis vk-støtte Finnmark SU"/>
    <n v="1000"/>
    <x v="8"/>
    <x v="8"/>
    <s v="KOST35SSB - Overføring TIL andre partiledd"/>
  </r>
  <r>
    <n v="60067"/>
    <n v="7430"/>
    <s v="Gave, ikke fradragsberettiget"/>
    <s v="23.09.2025"/>
    <s v="Gave til T.G. Alta 8. sept."/>
    <n v="460"/>
    <x v="8"/>
    <x v="8"/>
    <s v="KOST34SSB - Valgkampkostnader (andre)"/>
  </r>
  <r>
    <n v="80070"/>
    <n v="7700"/>
    <s v="Styre- og bedriftsforsamlingsmøter"/>
    <s v="17.02.2025"/>
    <s v="Gave til Norsk Folkehjelp ifm. årsmøte"/>
    <n v="250"/>
    <x v="9"/>
    <x v="9"/>
    <s v="KOST31SSB - Partiaktiviteter"/>
  </r>
  <r>
    <n v="80032"/>
    <n v="7700"/>
    <s v="Styre- og bedriftsforsamlingsmøter"/>
    <s v="17.02.2025"/>
    <s v="Oregano Grill Lakselv 14. februar"/>
    <n v="2516"/>
    <x v="9"/>
    <x v="9"/>
    <s v="KOST31SSB - Partiaktiviteter"/>
  </r>
  <r>
    <n v="80023"/>
    <n v="7700"/>
    <s v="Styre- og bedriftsforsamlingsmøter"/>
    <s v="17.02.2025"/>
    <s v="Filterkaffe"/>
    <n v="129.80000000000001"/>
    <x v="9"/>
    <x v="9"/>
    <s v="KOST31SSB - Partiaktiviteter"/>
  </r>
  <r>
    <n v="80020"/>
    <n v="7700"/>
    <s v="Styre- og bedriftsforsamlingsmøter"/>
    <s v="17.02.2025"/>
    <s v="Pausesnacks og kaffe"/>
    <n v="1254.6600000000001"/>
    <x v="9"/>
    <x v="9"/>
    <s v="KOST31SSB - Partiaktiviteter"/>
  </r>
  <r>
    <n v="80019"/>
    <n v="7700"/>
    <s v="Styre- og bedriftsforsamlingsmøter"/>
    <s v="17.02.2025"/>
    <s v="Loddbøker"/>
    <n v="52.29"/>
    <x v="9"/>
    <x v="9"/>
    <s v="KOST31SSB - Partiaktiviteter"/>
  </r>
  <r>
    <n v="80018"/>
    <n v="7700"/>
    <s v="Styre- og bedriftsforsamlingsmøter"/>
    <s v="17.02.2025"/>
    <s v="Kulepenner og spiralhefte"/>
    <n v="258.8"/>
    <x v="9"/>
    <x v="9"/>
    <s v="KOST31SSB - Partiaktiviteter"/>
  </r>
  <r>
    <n v="80017"/>
    <n v="7700"/>
    <s v="Styre- og bedriftsforsamlingsmøter"/>
    <s v="17.02.2025"/>
    <s v="2 blomsterbuketter avtakking"/>
    <n v="199.8"/>
    <x v="9"/>
    <x v="9"/>
    <s v="KOST31SSB - Partiaktiviteter"/>
  </r>
  <r>
    <n v="60015"/>
    <n v="7700"/>
    <s v="Styre- og bedriftsforsamlingsmøter"/>
    <s v="21.02.2025"/>
    <s v="Kulturelt innslag årsmøtet"/>
    <n v="4000"/>
    <x v="9"/>
    <x v="9"/>
    <s v="KOST31SSB - Partiaktiviteter"/>
  </r>
  <r>
    <n v="80024"/>
    <n v="7700"/>
    <s v="Styre- og bedriftsforsamlingsmøter"/>
    <s v="25.02.2025"/>
    <s v="Toalettpapir"/>
    <n v="130.69999999999999"/>
    <x v="9"/>
    <x v="9"/>
    <s v="KOST31SSB - Partiaktiviteter"/>
  </r>
  <r>
    <n v="60016"/>
    <n v="7700"/>
    <s v="Styre- og bedriftsforsamlingsmøter"/>
    <s v="25.02.2025"/>
    <s v="NP Mølmann observatør LM"/>
    <n v="3870"/>
    <x v="11"/>
    <x v="11"/>
    <s v="KOST35SSB - Overføring TIL andre partiledd"/>
  </r>
  <r>
    <n v="60036"/>
    <n v="7700"/>
    <s v="Styre- og bedriftsforsamlingsmøter"/>
    <s v="27.02.2025"/>
    <s v="OK - deltakeravgift LM 2025"/>
    <n v="3870"/>
    <x v="10"/>
    <x v="10"/>
    <s v="KOST35SSB - Overføring TIL andre partiledd"/>
  </r>
  <r>
    <n v="60011"/>
    <n v="7700"/>
    <s v="Styre- og bedriftsforsamlingsmøter"/>
    <s v="28.02.2025"/>
    <s v="Marthes Catering lunsj 41 pers 15-16. februar"/>
    <n v="13652"/>
    <x v="9"/>
    <x v="9"/>
    <s v="KOST31SSB - Partiaktiviteter"/>
  </r>
  <r>
    <n v="60024"/>
    <n v="7700"/>
    <s v="Styre- og bedriftsforsamlingsmøter"/>
    <s v="25.03.2025"/>
    <s v="Vekst Nordkapp trykk merkelapper og hefter"/>
    <n v="8517"/>
    <x v="9"/>
    <x v="9"/>
    <s v="KOST31SSB - Partiaktiviteter"/>
  </r>
  <r>
    <n v="60025"/>
    <n v="7700"/>
    <s v="Styre- og bedriftsforsamlingsmøter"/>
    <s v="07.04.2025"/>
    <s v="8 delegatpass LM 2025"/>
    <n v="56000"/>
    <x v="11"/>
    <x v="11"/>
    <s v="KOST35SSB - Overføring TIL andre partiledd"/>
  </r>
  <r>
    <n v="80003"/>
    <n v="7770"/>
    <s v="Bank- og kortgebyr"/>
    <s v="13.01.2025"/>
    <s v="Månedsavgift nettbank og KID-betalinger"/>
    <n v="24"/>
    <x v="13"/>
    <x v="13"/>
    <s v="KOST30SSB - Administrasjon"/>
  </r>
  <r>
    <n v="80006"/>
    <n v="7770"/>
    <s v="Bank- og kortgebyr"/>
    <s v="14.01.2025"/>
    <s v="Vipps - lagt til refusjon"/>
    <n v="0.88"/>
    <x v="13"/>
    <x v="13"/>
    <s v="KOST30SSB - Administrasjon"/>
  </r>
  <r>
    <n v="80010"/>
    <n v="7770"/>
    <s v="Bank- og kortgebyr"/>
    <s v="31.01.2025"/>
    <s v="Gebyrer CREMUL og varekjøp"/>
    <n v="100.5"/>
    <x v="13"/>
    <x v="13"/>
    <s v="KOST30SSB - Administrasjon"/>
  </r>
  <r>
    <n v="80013"/>
    <n v="7770"/>
    <s v="Bank- og kortgebyr"/>
    <s v="10.02.2025"/>
    <s v="Månedsavgift og betalinger"/>
    <n v="26"/>
    <x v="13"/>
    <x v="13"/>
    <s v="KOST30SSB - Administrasjon"/>
  </r>
  <r>
    <n v="80029"/>
    <n v="7770"/>
    <s v="Bank- og kortgebyr"/>
    <s v="18.02.2025"/>
    <s v="Loddsalg årsmøtet"/>
    <n v="113.32"/>
    <x v="13"/>
    <x v="13"/>
    <s v="KOST30SSB - Administrasjon"/>
  </r>
  <r>
    <n v="80033"/>
    <n v="7770"/>
    <s v="Bank- og kortgebyr"/>
    <s v="28.02.2025"/>
    <s v="Bankgebyrer transaksjoner februar"/>
    <n v="148"/>
    <x v="13"/>
    <x v="13"/>
    <s v="KOST30SSB - Administrasjon"/>
  </r>
  <r>
    <n v="80039"/>
    <n v="7770"/>
    <s v="Bank- og kortgebyr"/>
    <s v="10.03.2025"/>
    <s v="Betalinger og månedsavgift"/>
    <n v="45"/>
    <x v="13"/>
    <x v="13"/>
    <s v="KOST30SSB - Administrasjon"/>
  </r>
  <r>
    <n v="60019"/>
    <n v="7770"/>
    <s v="Bank- og kortgebyr"/>
    <s v="14.03.2025"/>
    <s v="SB1 Regnskap betalinger januar"/>
    <n v="13.75"/>
    <x v="7"/>
    <x v="7"/>
    <s v="KOST30SSB - Administrasjon"/>
  </r>
  <r>
    <n v="60021"/>
    <n v="7770"/>
    <s v="Bank- og kortgebyr"/>
    <s v="17.03.2025"/>
    <s v="SB1 Regnskap betalinger februar"/>
    <n v="32.5"/>
    <x v="7"/>
    <x v="7"/>
    <s v="KOST30SSB - Administrasjon"/>
  </r>
  <r>
    <n v="80042"/>
    <n v="7770"/>
    <s v="Bank- og kortgebyr"/>
    <s v="26.03.2025"/>
    <s v="Årsgebyr bankkort"/>
    <n v="300"/>
    <x v="13"/>
    <x v="13"/>
    <s v="KOST30SSB - Administrasjon"/>
  </r>
  <r>
    <n v="80055"/>
    <n v="7770"/>
    <s v="Bank- og kortgebyr"/>
    <s v="31.03.2025"/>
    <s v="Gebry Cremul og fem varekjøp"/>
    <n v="107.5"/>
    <x v="13"/>
    <x v="13"/>
    <s v="KOST30SSB - Administrasjon"/>
  </r>
  <r>
    <n v="80061"/>
    <n v="7770"/>
    <s v="Bank- og kortgebyr"/>
    <s v="14.04.2025"/>
    <s v="Månedsavg. og KID-bet"/>
    <n v="31.5"/>
    <x v="13"/>
    <x v="13"/>
    <s v="KOST30SSB - Administrasjon"/>
  </r>
  <r>
    <n v="80075"/>
    <n v="7770"/>
    <s v="Bank- og kortgebyr"/>
    <s v="29.04.2025"/>
    <s v="Vipps loddsalg vk-samling"/>
    <n v="65.45"/>
    <x v="7"/>
    <x v="7"/>
    <s v="KOST30SSB - Administrasjon"/>
  </r>
  <r>
    <n v="80076"/>
    <n v="7770"/>
    <s v="Bank- og kortgebyr"/>
    <s v="30.04.2025"/>
    <s v="Gebyr cremul og varekkjøp"/>
    <n v="115"/>
    <x v="13"/>
    <x v="13"/>
    <s v="KOST30SSB - Administrasjon"/>
  </r>
  <r>
    <n v="80077"/>
    <n v="7770"/>
    <s v="Bank- og kortgebyr"/>
    <s v="12.05.2025"/>
    <s v="Månedsavgifter nettbank, bet.melding og KID"/>
    <n v="44"/>
    <x v="13"/>
    <x v="13"/>
    <s v="KOST30SSB - Administrasjon"/>
  </r>
  <r>
    <n v="80085"/>
    <n v="7770"/>
    <s v="Bank- og kortgebyr"/>
    <s v="31.05.2025"/>
    <s v="Cremul og varekjøp mai"/>
    <n v="102"/>
    <x v="13"/>
    <x v="13"/>
    <s v="KOST30SSB - Administrasjon"/>
  </r>
  <r>
    <n v="80087"/>
    <n v="7770"/>
    <s v="Bank- og kortgebyr"/>
    <s v="16.06.2025"/>
    <s v="KID, melding, nettbank juni"/>
    <n v="49"/>
    <x v="13"/>
    <x v="13"/>
    <s v="KOST30SSB - Administrasjon"/>
  </r>
  <r>
    <n v="80088"/>
    <n v="7770"/>
    <s v="Bank- og kortgebyr"/>
    <s v="30.06.2025"/>
    <s v="Cremul"/>
    <n v="89.5"/>
    <x v="13"/>
    <x v="13"/>
    <s v="KOST30SSB - Administrasjon"/>
  </r>
  <r>
    <n v="80093"/>
    <n v="7770"/>
    <s v="Bank- og kortgebyr"/>
    <s v="14.07.2025"/>
    <s v="Månedsgebyr og KID"/>
    <n v="19"/>
    <x v="13"/>
    <x v="13"/>
    <s v="KOST30SSB - Administrasjon"/>
  </r>
  <r>
    <n v="80095"/>
    <n v="7770"/>
    <s v="Bank- og kortgebyr"/>
    <s v="28.07.2025"/>
    <s v="Årsgebyr kort"/>
    <n v="300"/>
    <x v="13"/>
    <x v="13"/>
    <s v="KOST30SSB - Administrasjon"/>
  </r>
  <r>
    <n v="80098"/>
    <n v="7770"/>
    <s v="Bank- og kortgebyr"/>
    <s v="31.07.2025"/>
    <s v="Cremul og varekjøp"/>
    <n v="91"/>
    <x v="13"/>
    <x v="13"/>
    <s v="KOST30SSB - Administrasjon"/>
  </r>
  <r>
    <n v="80102"/>
    <n v="7770"/>
    <s v="Bank- og kortgebyr"/>
    <s v="11.08.2025"/>
    <s v="Månedsavgift og KID"/>
    <n v="20"/>
    <x v="13"/>
    <x v="13"/>
    <s v="KOST30SSB - Administrasjon"/>
  </r>
  <r>
    <n v="80113"/>
    <n v="7770"/>
    <s v="Bank- og kortgebyr"/>
    <s v="31.08.2025"/>
    <s v="Gebyr cremul og varekjøp"/>
    <n v="95.5"/>
    <x v="13"/>
    <x v="13"/>
    <s v="KOST30SSB - Administrasjon"/>
  </r>
  <r>
    <n v="80114"/>
    <n v="7770"/>
    <s v="Bank- og kortgebyr"/>
    <s v="15.09.2025"/>
    <s v="Månedsavgift og betalinger"/>
    <n v="36"/>
    <x v="13"/>
    <x v="13"/>
    <s v="KOST30SSB - Administrasjon"/>
  </r>
  <r>
    <n v="80120"/>
    <n v="7770"/>
    <s v="Bank- og kortgebyr"/>
    <s v="30.09.2025"/>
    <s v="Cremul og VISA"/>
    <n v="87"/>
    <x v="13"/>
    <x v="13"/>
    <s v="KOST30SSB - Administrasjon"/>
  </r>
  <r>
    <n v="80122"/>
    <n v="7770"/>
    <s v="Bank- og kortgebyr"/>
    <s v="13.10.2025"/>
    <s v="SB1 avg. oktober med betalinger"/>
    <n v="41"/>
    <x v="13"/>
    <x v="13"/>
    <s v="KOST30SSB - Administrasjon"/>
  </r>
  <r>
    <n v="80123"/>
    <n v="7770"/>
    <s v="Bank- og kortgebyr"/>
    <s v="31.10.2025"/>
    <s v="Cremul og varekjøp oktober"/>
    <n v="89.5"/>
    <x v="13"/>
    <x v="13"/>
    <s v="KOST30SSB - Administrasjon"/>
  </r>
  <r>
    <n v="80125"/>
    <n v="7770"/>
    <s v="Bank- og kortgebyr"/>
    <s v="10.11.2025"/>
    <s v="Månedsavgift og KID-bet"/>
    <n v="16.5"/>
    <x v="13"/>
    <x v="13"/>
    <s v="KOST30SSB - Administrasjon"/>
  </r>
  <r>
    <n v="80131"/>
    <n v="7770"/>
    <s v="Bank- og kortgebyr"/>
    <s v="30.11.2025"/>
    <s v="Cremul og varekjøp november"/>
    <n v="92"/>
    <x v="13"/>
    <x v="13"/>
    <s v="KOST30SSB - Administrasjon"/>
  </r>
  <r>
    <n v="80135"/>
    <n v="7770"/>
    <s v="Bank- og kortgebyr"/>
    <s v="15.12.2025"/>
    <s v="Månedsavgift og KID"/>
    <n v="25"/>
    <x v="13"/>
    <x v="13"/>
    <s v="KOST30SSB - Administrasjon"/>
  </r>
  <r>
    <n v="80140"/>
    <n v="7770"/>
    <s v="Bank- og kortgebyr"/>
    <s v="31.12.2025"/>
    <s v="Cremul og varekjøp desember"/>
    <n v="97"/>
    <x v="13"/>
    <x v="13"/>
    <s v="KOST30SSB - Administrasjon"/>
  </r>
  <r>
    <n v="60026"/>
    <n v="8179"/>
    <s v="Annen finanskostnad"/>
    <s v="09.04.2025"/>
    <s v="Finexa - forsinket betaling Verdde Hotel"/>
    <n v="495.27"/>
    <x v="7"/>
    <x v="7"/>
    <s v="KOST30SSB - Administrasj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5C7864-A06D-4B31-8ECA-9B0C1AB67665}" name="Pivottabell1" cacheId="6" applyNumberFormats="0" applyBorderFormats="0" applyFontFormats="0" applyPatternFormats="0" applyAlignmentFormats="0" applyWidthHeightFormats="1" dataCaption="Verdier" showMissing="0" updatedVersion="8" minRefreshableVersion="3" useAutoFormatting="1" itemPrintTitles="1" createdVersion="8" indent="0" outline="1" outlineData="1" multipleFieldFilters="0" rowHeaderCaption="Budsjettpost">
  <location ref="K2:L17" firstHeaderRow="1" firstDataRow="1" firstDataCol="1"/>
  <pivotFields count="9">
    <pivotField showAll="0"/>
    <pivotField showAll="0"/>
    <pivotField showAll="0"/>
    <pivotField showAll="0"/>
    <pivotField showAll="0"/>
    <pivotField dataField="1" showAll="0"/>
    <pivotField axis="axisRow" showAll="0">
      <items count="15">
        <item x="0"/>
        <item x="1"/>
        <item x="2"/>
        <item x="3"/>
        <item x="5"/>
        <item x="6"/>
        <item x="7"/>
        <item x="8"/>
        <item x="9"/>
        <item x="10"/>
        <item x="11"/>
        <item x="12"/>
        <item x="4"/>
        <item x="13"/>
        <item t="default"/>
      </items>
    </pivotField>
    <pivotField showAll="0"/>
    <pivotField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Beløp " fld="5" baseField="0" baseItem="0"/>
  </dataFields>
  <formats count="1"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CE32E8-FE62-45DC-A1D6-7C1A512419D1}" name="Pivottabell3" cacheId="7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J2:K31" firstHeaderRow="1" firstDataRow="1" firstDataCol="1"/>
  <pivotFields count="9">
    <pivotField showAll="0"/>
    <pivotField showAll="0"/>
    <pivotField showAll="0"/>
    <pivotField showAll="0"/>
    <pivotField showAll="0"/>
    <pivotField dataField="1" numFmtId="40" showAll="0"/>
    <pivotField axis="axisRow" showAll="0">
      <items count="15">
        <item x="2"/>
        <item x="1"/>
        <item x="4"/>
        <item x="3"/>
        <item x="5"/>
        <item x="0"/>
        <item x="9"/>
        <item x="10"/>
        <item x="8"/>
        <item x="6"/>
        <item x="7"/>
        <item x="13"/>
        <item x="12"/>
        <item x="11"/>
        <item t="default"/>
      </items>
    </pivotField>
    <pivotField axis="axisRow" showAll="0">
      <items count="15">
        <item x="2"/>
        <item x="1"/>
        <item x="4"/>
        <item x="3"/>
        <item x="5"/>
        <item x="0"/>
        <item x="7"/>
        <item x="12"/>
        <item x="11"/>
        <item x="13"/>
        <item x="10"/>
        <item x="9"/>
        <item x="6"/>
        <item x="8"/>
        <item t="default"/>
      </items>
    </pivotField>
    <pivotField showAll="0"/>
  </pivotFields>
  <rowFields count="2">
    <field x="6"/>
    <field x="7"/>
  </rowFields>
  <rowItems count="29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>
      <x v="6"/>
    </i>
    <i r="1">
      <x v="11"/>
    </i>
    <i>
      <x v="7"/>
    </i>
    <i r="1">
      <x v="10"/>
    </i>
    <i>
      <x v="8"/>
    </i>
    <i r="1">
      <x v="13"/>
    </i>
    <i>
      <x v="9"/>
    </i>
    <i r="1">
      <x v="12"/>
    </i>
    <i>
      <x v="10"/>
    </i>
    <i r="1">
      <x v="6"/>
    </i>
    <i>
      <x v="11"/>
    </i>
    <i r="1">
      <x v="9"/>
    </i>
    <i>
      <x v="12"/>
    </i>
    <i r="1">
      <x v="7"/>
    </i>
    <i>
      <x v="13"/>
    </i>
    <i r="1">
      <x v="8"/>
    </i>
    <i t="grand">
      <x/>
    </i>
  </rowItems>
  <colItems count="1">
    <i/>
  </colItems>
  <dataFields count="1">
    <dataField name=" Beløp" fld="5" baseField="0" baseItem="0" numFmtId="40"/>
  </dataFields>
  <formats count="3">
    <format dxfId="2">
      <pivotArea dataOnly="0" labelOnly="1" outline="0" axis="axisValues" fieldPosition="0"/>
    </format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zoomScaleNormal="100" workbookViewId="0">
      <selection activeCell="K23" sqref="K23"/>
    </sheetView>
  </sheetViews>
  <sheetFormatPr baseColWidth="10" defaultRowHeight="15" x14ac:dyDescent="0.2"/>
  <cols>
    <col min="1" max="1" width="28.5" customWidth="1"/>
    <col min="2" max="2" width="8.33203125" customWidth="1"/>
    <col min="3" max="4" width="10.1640625" style="3" customWidth="1"/>
    <col min="5" max="5" width="10.83203125" style="3" customWidth="1"/>
  </cols>
  <sheetData>
    <row r="1" spans="1:5" ht="19" x14ac:dyDescent="0.25">
      <c r="A1" s="2" t="s">
        <v>70</v>
      </c>
    </row>
    <row r="3" spans="1:5" x14ac:dyDescent="0.2">
      <c r="B3" s="4" t="s">
        <v>13</v>
      </c>
      <c r="C3" s="4" t="s">
        <v>14</v>
      </c>
      <c r="D3" s="4" t="s">
        <v>14</v>
      </c>
      <c r="E3" s="4" t="s">
        <v>14</v>
      </c>
    </row>
    <row r="4" spans="1:5" x14ac:dyDescent="0.2">
      <c r="B4" s="10" t="s">
        <v>67</v>
      </c>
      <c r="C4" s="11" t="s">
        <v>67</v>
      </c>
      <c r="D4" s="11">
        <v>2024</v>
      </c>
      <c r="E4" s="10" t="s">
        <v>21</v>
      </c>
    </row>
    <row r="5" spans="1:5" x14ac:dyDescent="0.2">
      <c r="A5" s="8" t="s">
        <v>4</v>
      </c>
    </row>
    <row r="6" spans="1:5" x14ac:dyDescent="0.2">
      <c r="A6" t="s">
        <v>0</v>
      </c>
      <c r="B6" s="3">
        <f>2012*32.78+56639-592</f>
        <v>122000.36</v>
      </c>
      <c r="C6" s="3">
        <f>-GETPIVOTDATA("Beløp",Hovedbok_2025!$J$2,"Avd.nr.","10","Avdelingsnavn","I10 - Statlig partistøtte")</f>
        <v>122592.36</v>
      </c>
      <c r="D6" s="3">
        <v>118104.96000000001</v>
      </c>
      <c r="E6" s="3">
        <v>132018.28</v>
      </c>
    </row>
    <row r="7" spans="1:5" x14ac:dyDescent="0.2">
      <c r="A7" t="s">
        <v>16</v>
      </c>
      <c r="B7" s="3"/>
      <c r="C7" s="3">
        <f>-GETPIVOTDATA("Beløp",Hovedbok_2025!$J$2,"Avd.nr.","14","Avdelingsnavn","I14 - Gaver og partiskatt")-C12</f>
        <v>150050</v>
      </c>
      <c r="E7" s="3">
        <f>45247-(68094/2)</f>
        <v>11200</v>
      </c>
    </row>
    <row r="8" spans="1:5" x14ac:dyDescent="0.2">
      <c r="A8" t="s">
        <v>5</v>
      </c>
      <c r="B8" s="3">
        <v>40000</v>
      </c>
      <c r="C8" s="3">
        <f>-GETPIVOTDATA("Beløp",Hovedbok_2025!$J$2,"Avd.nr.","13","Avdelingsnavn","I13 - Kontingentandel fra sentralt")</f>
        <v>41635</v>
      </c>
      <c r="D8" s="3">
        <v>41180</v>
      </c>
      <c r="E8" s="3">
        <v>42475</v>
      </c>
    </row>
    <row r="9" spans="1:5" x14ac:dyDescent="0.2">
      <c r="A9" t="s">
        <v>17</v>
      </c>
      <c r="B9" s="3">
        <v>45000</v>
      </c>
      <c r="C9" s="3">
        <f>-GETPIVOTDATA("Beløp",Hovedbok_2025!$J$2,"Avd.nr.","15","Avdelingsnavn","I15 - Egenandeler delegater/rom")</f>
        <v>65800</v>
      </c>
      <c r="D9" s="3">
        <v>47535</v>
      </c>
      <c r="E9" s="3">
        <v>27490</v>
      </c>
    </row>
    <row r="10" spans="1:5" x14ac:dyDescent="0.2">
      <c r="A10" t="s">
        <v>20</v>
      </c>
      <c r="B10" s="3">
        <v>93000</v>
      </c>
      <c r="C10" s="3">
        <f>-GETPIVOTDATA("Beløp",Hovedbok_2025!$J$2,"Avd.nr.","16","Avdelingsnavn","I16 - Andre inntekter/refusjoner")</f>
        <v>46494.97</v>
      </c>
      <c r="D10" s="3">
        <v>98198.79</v>
      </c>
      <c r="E10" s="3">
        <v>109119</v>
      </c>
    </row>
    <row r="11" spans="1:5" x14ac:dyDescent="0.2">
      <c r="A11" t="s">
        <v>6</v>
      </c>
      <c r="B11" s="3">
        <f>177157*1.05-1015</f>
        <v>184999.85</v>
      </c>
      <c r="C11" s="3">
        <f>-GETPIVOTDATA("Beløp",Hovedbok_2025!$J$2,"Avd.nr.","11","Avdelingsnavn","I11 - Fylkeskommunal partistøtte")</f>
        <v>224000.01</v>
      </c>
      <c r="D11" s="3">
        <v>177157</v>
      </c>
      <c r="E11" s="3">
        <f>237302+(68094/2)</f>
        <v>271349</v>
      </c>
    </row>
    <row r="12" spans="1:5" x14ac:dyDescent="0.2">
      <c r="A12" t="s">
        <v>1</v>
      </c>
      <c r="B12" s="5">
        <v>45000</v>
      </c>
      <c r="C12" s="5">
        <f>-Hovedbok_2025!J42</f>
        <v>30150</v>
      </c>
      <c r="D12" s="5">
        <v>43281</v>
      </c>
      <c r="E12" s="5">
        <v>128619</v>
      </c>
    </row>
    <row r="13" spans="1:5" x14ac:dyDescent="0.2">
      <c r="B13" s="6">
        <f t="shared" ref="B13" si="0">SUM(B6:B12)</f>
        <v>530000.21</v>
      </c>
      <c r="C13" s="6">
        <f>SUM(C6:C12)</f>
        <v>680722.34</v>
      </c>
      <c r="D13" s="6">
        <f>SUM(D6:D12)</f>
        <v>525456.75</v>
      </c>
      <c r="E13" s="6">
        <f>SUM(E6:E12)</f>
        <v>722270.28</v>
      </c>
    </row>
    <row r="14" spans="1:5" x14ac:dyDescent="0.2">
      <c r="B14" s="3"/>
    </row>
    <row r="15" spans="1:5" x14ac:dyDescent="0.2">
      <c r="A15" s="8" t="s">
        <v>7</v>
      </c>
      <c r="B15" s="3"/>
    </row>
    <row r="16" spans="1:5" x14ac:dyDescent="0.2">
      <c r="A16" t="s">
        <v>621</v>
      </c>
      <c r="B16" s="3">
        <f>119035+965</f>
        <v>120000</v>
      </c>
      <c r="C16" s="3">
        <f>GETPIVOTDATA("Beløp",Hovedbok_2025!$J$2,"Avd.nr.","26","Avdelingsnavn","K7 - Fylkessekretær")</f>
        <v>130581.95</v>
      </c>
      <c r="D16" s="3">
        <v>106691</v>
      </c>
      <c r="E16" s="3">
        <v>157120.5</v>
      </c>
    </row>
    <row r="17" spans="1:5" x14ac:dyDescent="0.2">
      <c r="A17" t="s">
        <v>2</v>
      </c>
      <c r="B17" s="3">
        <v>135500</v>
      </c>
      <c r="C17" s="12">
        <f>GETPIVOTDATA("Beløp",Hovedbok_2025!$J$2,"Avd.nr.","27","Avdelingsnavn","K1 - Administrasjon og kontorhold")</f>
        <v>116948.95</v>
      </c>
      <c r="D17" s="12">
        <v>139958.14000000001</v>
      </c>
      <c r="E17" s="3">
        <v>87154.599999999991</v>
      </c>
    </row>
    <row r="18" spans="1:5" x14ac:dyDescent="0.2">
      <c r="A18" t="s">
        <v>620</v>
      </c>
      <c r="B18" s="3">
        <v>2500</v>
      </c>
      <c r="C18" s="3">
        <f>GETPIVOTDATA("Beløp",Hovedbok_2025!$J$2,"Avd.nr.","29","Avdelingsnavn","K10 - Bidrag og gaver til andre")</f>
        <v>42002</v>
      </c>
      <c r="D18" s="3">
        <v>5469</v>
      </c>
      <c r="E18" s="3">
        <v>1824.9</v>
      </c>
    </row>
    <row r="19" spans="1:5" x14ac:dyDescent="0.2">
      <c r="A19" t="s">
        <v>65</v>
      </c>
      <c r="B19" s="3">
        <v>120000</v>
      </c>
      <c r="C19" s="12">
        <f>GETPIVOTDATA("Beløp",Hovedbok_2025!$J$2,"Avd.nr.","20","Avdelingsnavn","K4 - Årsmøtet")</f>
        <v>141363.04999999999</v>
      </c>
      <c r="D19" s="12">
        <v>152967.79</v>
      </c>
    </row>
    <row r="20" spans="1:5" x14ac:dyDescent="0.2">
      <c r="A20" t="s">
        <v>8</v>
      </c>
      <c r="B20" s="3"/>
      <c r="C20" s="12"/>
      <c r="D20" s="12">
        <v>482</v>
      </c>
      <c r="E20" s="3">
        <v>80198.8</v>
      </c>
    </row>
    <row r="21" spans="1:5" x14ac:dyDescent="0.2">
      <c r="A21" t="s">
        <v>68</v>
      </c>
      <c r="B21" s="3">
        <f>7000*8+4000</f>
        <v>60000</v>
      </c>
      <c r="C21" s="12">
        <f>GETPIVOTDATA("Beløp",Hovedbok_2025!$J$2,"Avd.nr.","30","Avdelingsnavn","K11 - Landsmøtet")</f>
        <v>91987</v>
      </c>
      <c r="D21" s="12"/>
    </row>
    <row r="22" spans="1:5" x14ac:dyDescent="0.2">
      <c r="A22" t="s">
        <v>3</v>
      </c>
      <c r="B22" s="3">
        <v>40000</v>
      </c>
      <c r="C22" s="12">
        <f>GETPIVOTDATA("Beløp",Hovedbok_2025!$J$2,"Avd.nr.","24","Avdelingsnavn","K3 - Øvrig reisevirksomhet")</f>
        <v>28440.75</v>
      </c>
      <c r="D22" s="12">
        <v>46638.8</v>
      </c>
      <c r="E22" s="3">
        <v>126051.61</v>
      </c>
    </row>
    <row r="23" spans="1:5" x14ac:dyDescent="0.2">
      <c r="A23" t="s">
        <v>9</v>
      </c>
      <c r="B23" s="3">
        <v>2500</v>
      </c>
      <c r="C23" s="3">
        <f>GETPIVOTDATA("Beløp",Hovedbok_2025!$J$2,"Avd.nr.","28","Avdelingsnavn","K2 - Bank")</f>
        <v>2305.6999999999998</v>
      </c>
      <c r="D23" s="3">
        <v>2006.69</v>
      </c>
      <c r="E23" s="3">
        <v>3874.3999999999996</v>
      </c>
    </row>
    <row r="24" spans="1:5" x14ac:dyDescent="0.2">
      <c r="A24" t="s">
        <v>10</v>
      </c>
      <c r="B24" s="3"/>
      <c r="C24" s="17"/>
      <c r="D24" s="17">
        <v>16286.26</v>
      </c>
      <c r="E24" s="3">
        <v>7201</v>
      </c>
    </row>
    <row r="25" spans="1:5" x14ac:dyDescent="0.2">
      <c r="A25" t="s">
        <v>19</v>
      </c>
      <c r="B25" s="18">
        <v>200000</v>
      </c>
      <c r="C25" s="9">
        <f>GETPIVOTDATA("Beløp",Hovedbok_2025!$J$2,"Avd.nr.","25","Avdelingsnavn","K9 - Valgkamp")</f>
        <v>240614.32</v>
      </c>
      <c r="D25" s="9"/>
      <c r="E25" s="5">
        <v>268510.53999999998</v>
      </c>
    </row>
    <row r="26" spans="1:5" x14ac:dyDescent="0.2">
      <c r="B26" s="6">
        <f>SUM(B16:B25)</f>
        <v>680500</v>
      </c>
      <c r="C26" s="6">
        <f>SUM(C16:C25)</f>
        <v>794243.72</v>
      </c>
      <c r="D26" s="6">
        <f>SUM(D16:D25)</f>
        <v>470499.68000000005</v>
      </c>
      <c r="E26" s="6">
        <f>SUM(E16:E25)</f>
        <v>731936.35</v>
      </c>
    </row>
    <row r="27" spans="1:5" x14ac:dyDescent="0.2">
      <c r="B27" s="3"/>
    </row>
    <row r="28" spans="1:5" x14ac:dyDescent="0.2">
      <c r="A28" t="s">
        <v>11</v>
      </c>
      <c r="B28" s="3">
        <f>B13</f>
        <v>530000.21</v>
      </c>
      <c r="C28" s="3">
        <f>C13</f>
        <v>680722.34</v>
      </c>
      <c r="D28" s="3">
        <f>D13</f>
        <v>525456.75</v>
      </c>
      <c r="E28" s="3">
        <f>E13</f>
        <v>722270.28</v>
      </c>
    </row>
    <row r="29" spans="1:5" x14ac:dyDescent="0.2">
      <c r="A29" t="s">
        <v>12</v>
      </c>
      <c r="B29" s="5">
        <f>B26</f>
        <v>680500</v>
      </c>
      <c r="C29" s="5">
        <f>C26</f>
        <v>794243.72</v>
      </c>
      <c r="D29" s="5">
        <f>D26</f>
        <v>470499.68000000005</v>
      </c>
      <c r="E29" s="5">
        <f>E26</f>
        <v>731936.35</v>
      </c>
    </row>
    <row r="30" spans="1:5" x14ac:dyDescent="0.2">
      <c r="A30" t="s">
        <v>69</v>
      </c>
      <c r="B30" s="7">
        <f>B28-B29</f>
        <v>-150499.79000000004</v>
      </c>
      <c r="C30" s="6">
        <f>C28-C29</f>
        <v>-113521.38</v>
      </c>
      <c r="D30" s="6">
        <f>D28-D29</f>
        <v>54957.069999999949</v>
      </c>
      <c r="E30" s="7">
        <f>E28-E29</f>
        <v>-9666.0699999999488</v>
      </c>
    </row>
    <row r="31" spans="1:5" x14ac:dyDescent="0.2">
      <c r="B31" s="3"/>
    </row>
    <row r="33" spans="1:1" x14ac:dyDescent="0.2">
      <c r="A33" t="s">
        <v>192</v>
      </c>
    </row>
    <row r="34" spans="1:1" x14ac:dyDescent="0.2">
      <c r="A34" t="s">
        <v>619</v>
      </c>
    </row>
    <row r="35" spans="1:1" x14ac:dyDescent="0.2">
      <c r="A35" t="s">
        <v>664</v>
      </c>
    </row>
    <row r="36" spans="1:1" x14ac:dyDescent="0.2">
      <c r="A36" t="s">
        <v>193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4A31-2D4E-4244-9AC9-3A74C193FEB5}">
  <dimension ref="A1:L192"/>
  <sheetViews>
    <sheetView topLeftCell="C1" workbookViewId="0">
      <selection activeCell="K20" sqref="K20"/>
    </sheetView>
  </sheetViews>
  <sheetFormatPr baseColWidth="10" defaultColWidth="12.5" defaultRowHeight="15" x14ac:dyDescent="0.2"/>
  <cols>
    <col min="2" max="2" width="8.1640625" style="13" customWidth="1"/>
    <col min="3" max="3" width="19.33203125" customWidth="1"/>
    <col min="4" max="4" width="11.5" style="15" customWidth="1"/>
    <col min="5" max="5" width="49.1640625" customWidth="1"/>
    <col min="6" max="6" width="11.83203125" style="1" customWidth="1"/>
    <col min="7" max="7" width="28.5" customWidth="1"/>
    <col min="10" max="10" width="23.83203125" customWidth="1"/>
    <col min="11" max="11" width="28.83203125" bestFit="1" customWidth="1"/>
    <col min="12" max="12" width="10.6640625" bestFit="1" customWidth="1"/>
  </cols>
  <sheetData>
    <row r="1" spans="1:12" x14ac:dyDescent="0.2">
      <c r="A1" t="s">
        <v>66</v>
      </c>
      <c r="B1" s="13" t="s">
        <v>195</v>
      </c>
      <c r="C1" t="s">
        <v>33</v>
      </c>
      <c r="D1" s="15" t="s">
        <v>15</v>
      </c>
      <c r="E1" t="s">
        <v>34</v>
      </c>
      <c r="F1" s="1" t="s">
        <v>36</v>
      </c>
      <c r="G1" t="s">
        <v>196</v>
      </c>
      <c r="H1" t="s">
        <v>197</v>
      </c>
      <c r="I1" t="s">
        <v>35</v>
      </c>
    </row>
    <row r="2" spans="1:12" x14ac:dyDescent="0.2">
      <c r="A2" t="s">
        <v>198</v>
      </c>
      <c r="B2" s="13">
        <v>3200</v>
      </c>
      <c r="C2" t="s">
        <v>71</v>
      </c>
      <c r="D2" s="15">
        <v>45776</v>
      </c>
      <c r="E2" t="s">
        <v>72</v>
      </c>
      <c r="F2" s="1">
        <v>-3740</v>
      </c>
      <c r="G2" t="s">
        <v>20</v>
      </c>
      <c r="I2" t="s">
        <v>73</v>
      </c>
      <c r="K2" s="16" t="s">
        <v>196</v>
      </c>
      <c r="L2" s="19" t="s">
        <v>191</v>
      </c>
    </row>
    <row r="3" spans="1:12" x14ac:dyDescent="0.2">
      <c r="A3" t="s">
        <v>199</v>
      </c>
      <c r="B3" s="13">
        <v>3900</v>
      </c>
      <c r="C3" t="s">
        <v>48</v>
      </c>
      <c r="D3" s="15">
        <v>45706</v>
      </c>
      <c r="E3" t="s">
        <v>77</v>
      </c>
      <c r="F3" s="1">
        <v>-6425</v>
      </c>
      <c r="G3" t="s">
        <v>20</v>
      </c>
      <c r="I3" t="s">
        <v>78</v>
      </c>
      <c r="K3" s="14" t="s">
        <v>20</v>
      </c>
      <c r="L3">
        <v>-46201.22</v>
      </c>
    </row>
    <row r="4" spans="1:12" x14ac:dyDescent="0.2">
      <c r="A4" t="s">
        <v>200</v>
      </c>
      <c r="B4" s="13">
        <v>3943</v>
      </c>
      <c r="C4" t="s">
        <v>101</v>
      </c>
      <c r="D4" s="15">
        <v>45887</v>
      </c>
      <c r="E4" t="s">
        <v>201</v>
      </c>
      <c r="F4" s="1">
        <v>-15000</v>
      </c>
      <c r="G4" t="s">
        <v>20</v>
      </c>
      <c r="I4" t="s">
        <v>37</v>
      </c>
      <c r="K4" s="14" t="s">
        <v>17</v>
      </c>
      <c r="L4">
        <v>-65800</v>
      </c>
    </row>
    <row r="5" spans="1:12" x14ac:dyDescent="0.2">
      <c r="A5" t="s">
        <v>202</v>
      </c>
      <c r="B5" s="13">
        <v>3944</v>
      </c>
      <c r="C5" t="s">
        <v>203</v>
      </c>
      <c r="D5" s="15">
        <v>45923</v>
      </c>
      <c r="E5" t="s">
        <v>204</v>
      </c>
      <c r="F5" s="1">
        <v>-21036.22</v>
      </c>
      <c r="G5" t="s">
        <v>20</v>
      </c>
      <c r="H5" t="s">
        <v>40</v>
      </c>
      <c r="I5" t="s">
        <v>37</v>
      </c>
      <c r="K5" s="14" t="s">
        <v>38</v>
      </c>
      <c r="L5">
        <v>-224000.01</v>
      </c>
    </row>
    <row r="6" spans="1:12" x14ac:dyDescent="0.2">
      <c r="A6" t="s">
        <v>205</v>
      </c>
      <c r="B6" s="13">
        <v>3940</v>
      </c>
      <c r="C6" t="s">
        <v>49</v>
      </c>
      <c r="D6" s="15">
        <v>45775</v>
      </c>
      <c r="E6" t="s">
        <v>90</v>
      </c>
      <c r="F6" s="1">
        <v>-1000</v>
      </c>
      <c r="G6" t="s">
        <v>17</v>
      </c>
      <c r="I6" t="s">
        <v>92</v>
      </c>
      <c r="K6" s="14" t="s">
        <v>27</v>
      </c>
      <c r="L6">
        <v>-162700</v>
      </c>
    </row>
    <row r="7" spans="1:12" x14ac:dyDescent="0.2">
      <c r="A7" t="s">
        <v>206</v>
      </c>
      <c r="B7" s="13">
        <v>3940</v>
      </c>
      <c r="C7" t="s">
        <v>49</v>
      </c>
      <c r="D7" s="15">
        <v>45775</v>
      </c>
      <c r="E7" t="s">
        <v>93</v>
      </c>
      <c r="F7" s="1">
        <v>-2000</v>
      </c>
      <c r="G7" t="s">
        <v>17</v>
      </c>
      <c r="I7" t="s">
        <v>92</v>
      </c>
      <c r="K7" s="14" t="s">
        <v>28</v>
      </c>
      <c r="L7">
        <v>64841.45</v>
      </c>
    </row>
    <row r="8" spans="1:12" x14ac:dyDescent="0.2">
      <c r="A8" t="s">
        <v>207</v>
      </c>
      <c r="B8" s="13">
        <v>3940</v>
      </c>
      <c r="C8" t="s">
        <v>49</v>
      </c>
      <c r="D8" s="15">
        <v>45775</v>
      </c>
      <c r="E8" t="s">
        <v>94</v>
      </c>
      <c r="F8" s="1">
        <v>-1000</v>
      </c>
      <c r="G8" t="s">
        <v>17</v>
      </c>
      <c r="I8" t="s">
        <v>92</v>
      </c>
      <c r="K8" s="14" t="s">
        <v>30</v>
      </c>
      <c r="L8">
        <v>42002</v>
      </c>
    </row>
    <row r="9" spans="1:12" x14ac:dyDescent="0.2">
      <c r="A9" t="s">
        <v>208</v>
      </c>
      <c r="B9" s="13">
        <v>3940</v>
      </c>
      <c r="C9" t="s">
        <v>49</v>
      </c>
      <c r="D9" s="15">
        <v>45775</v>
      </c>
      <c r="E9" t="s">
        <v>95</v>
      </c>
      <c r="F9" s="1">
        <v>-1000</v>
      </c>
      <c r="G9" t="s">
        <v>17</v>
      </c>
      <c r="I9" t="s">
        <v>92</v>
      </c>
      <c r="K9" s="14" t="s">
        <v>194</v>
      </c>
      <c r="L9">
        <v>91987</v>
      </c>
    </row>
    <row r="10" spans="1:12" x14ac:dyDescent="0.2">
      <c r="A10" t="s">
        <v>209</v>
      </c>
      <c r="B10" s="13">
        <v>3940</v>
      </c>
      <c r="C10" t="s">
        <v>49</v>
      </c>
      <c r="D10" s="15">
        <v>45775</v>
      </c>
      <c r="E10" t="s">
        <v>96</v>
      </c>
      <c r="F10" s="1">
        <v>-2000</v>
      </c>
      <c r="G10" t="s">
        <v>17</v>
      </c>
      <c r="I10" t="s">
        <v>92</v>
      </c>
      <c r="K10" s="14" t="s">
        <v>31</v>
      </c>
      <c r="L10">
        <v>1944.7</v>
      </c>
    </row>
    <row r="11" spans="1:12" x14ac:dyDescent="0.2">
      <c r="A11" t="s">
        <v>210</v>
      </c>
      <c r="B11" s="13">
        <v>3940</v>
      </c>
      <c r="C11" t="s">
        <v>49</v>
      </c>
      <c r="D11" s="15">
        <v>45775</v>
      </c>
      <c r="E11" t="s">
        <v>97</v>
      </c>
      <c r="F11" s="1">
        <v>-1000</v>
      </c>
      <c r="G11" t="s">
        <v>17</v>
      </c>
      <c r="I11" t="s">
        <v>92</v>
      </c>
      <c r="K11" s="14" t="s">
        <v>29</v>
      </c>
      <c r="L11">
        <v>8440.75</v>
      </c>
    </row>
    <row r="12" spans="1:12" x14ac:dyDescent="0.2">
      <c r="A12" t="s">
        <v>211</v>
      </c>
      <c r="B12" s="13">
        <v>3940</v>
      </c>
      <c r="C12" t="s">
        <v>49</v>
      </c>
      <c r="D12" s="15">
        <v>45775</v>
      </c>
      <c r="E12" t="s">
        <v>98</v>
      </c>
      <c r="F12" s="1">
        <v>-3000</v>
      </c>
      <c r="G12" t="s">
        <v>17</v>
      </c>
      <c r="I12" t="s">
        <v>92</v>
      </c>
      <c r="K12" s="14" t="s">
        <v>26</v>
      </c>
      <c r="L12">
        <v>139327.04999999999</v>
      </c>
    </row>
    <row r="13" spans="1:12" x14ac:dyDescent="0.2">
      <c r="A13" t="s">
        <v>212</v>
      </c>
      <c r="B13" s="13">
        <v>3940</v>
      </c>
      <c r="C13" t="s">
        <v>49</v>
      </c>
      <c r="D13" s="15">
        <v>45775</v>
      </c>
      <c r="E13" t="s">
        <v>99</v>
      </c>
      <c r="F13" s="1">
        <v>-3000</v>
      </c>
      <c r="G13" t="s">
        <v>17</v>
      </c>
      <c r="I13" t="s">
        <v>92</v>
      </c>
      <c r="K13" s="14" t="s">
        <v>46</v>
      </c>
      <c r="L13">
        <v>59247.95</v>
      </c>
    </row>
    <row r="14" spans="1:12" x14ac:dyDescent="0.2">
      <c r="A14" t="s">
        <v>213</v>
      </c>
      <c r="B14" s="13">
        <v>3940</v>
      </c>
      <c r="C14" t="s">
        <v>49</v>
      </c>
      <c r="D14" s="15">
        <v>45696</v>
      </c>
      <c r="E14" t="s">
        <v>79</v>
      </c>
      <c r="F14" s="1">
        <v>-2000</v>
      </c>
      <c r="G14" t="s">
        <v>17</v>
      </c>
      <c r="I14" t="s">
        <v>37</v>
      </c>
      <c r="K14" s="14" t="s">
        <v>91</v>
      </c>
      <c r="L14">
        <v>238594.32</v>
      </c>
    </row>
    <row r="15" spans="1:12" x14ac:dyDescent="0.2">
      <c r="A15" t="s">
        <v>214</v>
      </c>
      <c r="B15" s="13">
        <v>3940</v>
      </c>
      <c r="C15" t="s">
        <v>49</v>
      </c>
      <c r="D15" s="15">
        <v>45696</v>
      </c>
      <c r="E15" t="s">
        <v>80</v>
      </c>
      <c r="F15" s="1">
        <v>-4000</v>
      </c>
      <c r="G15" t="s">
        <v>17</v>
      </c>
      <c r="I15" t="s">
        <v>37</v>
      </c>
      <c r="K15" s="14" t="s">
        <v>25</v>
      </c>
      <c r="L15">
        <v>-122592.36</v>
      </c>
    </row>
    <row r="16" spans="1:12" x14ac:dyDescent="0.2">
      <c r="A16" t="s">
        <v>215</v>
      </c>
      <c r="B16" s="13">
        <v>3940</v>
      </c>
      <c r="C16" t="s">
        <v>49</v>
      </c>
      <c r="D16" s="15">
        <v>45696</v>
      </c>
      <c r="E16" t="s">
        <v>81</v>
      </c>
      <c r="F16" s="1">
        <v>-2000</v>
      </c>
      <c r="G16" t="s">
        <v>17</v>
      </c>
      <c r="I16" t="s">
        <v>37</v>
      </c>
      <c r="K16" s="14" t="s">
        <v>440</v>
      </c>
      <c r="L16">
        <v>0</v>
      </c>
    </row>
    <row r="17" spans="1:12" x14ac:dyDescent="0.2">
      <c r="A17" t="s">
        <v>216</v>
      </c>
      <c r="B17" s="13">
        <v>3940</v>
      </c>
      <c r="C17" t="s">
        <v>49</v>
      </c>
      <c r="D17" s="15">
        <v>45696</v>
      </c>
      <c r="E17" t="s">
        <v>82</v>
      </c>
      <c r="F17" s="1">
        <v>-3000</v>
      </c>
      <c r="G17" t="s">
        <v>17</v>
      </c>
      <c r="I17" t="s">
        <v>37</v>
      </c>
      <c r="K17" s="14" t="s">
        <v>64</v>
      </c>
      <c r="L17">
        <v>25091.630000000048</v>
      </c>
    </row>
    <row r="18" spans="1:12" x14ac:dyDescent="0.2">
      <c r="A18" t="s">
        <v>217</v>
      </c>
      <c r="B18" s="13">
        <v>3940</v>
      </c>
      <c r="C18" t="s">
        <v>49</v>
      </c>
      <c r="D18" s="15">
        <v>45696</v>
      </c>
      <c r="E18" t="s">
        <v>83</v>
      </c>
      <c r="F18" s="1">
        <v>-1000</v>
      </c>
      <c r="G18" t="s">
        <v>17</v>
      </c>
      <c r="I18" t="s">
        <v>37</v>
      </c>
    </row>
    <row r="19" spans="1:12" x14ac:dyDescent="0.2">
      <c r="A19" t="s">
        <v>218</v>
      </c>
      <c r="B19" s="13">
        <v>3940</v>
      </c>
      <c r="C19" t="s">
        <v>49</v>
      </c>
      <c r="D19" s="15">
        <v>45696</v>
      </c>
      <c r="E19" t="s">
        <v>84</v>
      </c>
      <c r="F19" s="1">
        <v>-1000</v>
      </c>
      <c r="G19" t="s">
        <v>17</v>
      </c>
      <c r="I19" t="s">
        <v>37</v>
      </c>
    </row>
    <row r="20" spans="1:12" x14ac:dyDescent="0.2">
      <c r="A20" t="s">
        <v>219</v>
      </c>
      <c r="B20" s="13">
        <v>3940</v>
      </c>
      <c r="C20" t="s">
        <v>49</v>
      </c>
      <c r="D20" s="15">
        <v>45696</v>
      </c>
      <c r="E20" t="s">
        <v>85</v>
      </c>
      <c r="F20" s="1">
        <v>-1000</v>
      </c>
      <c r="G20" t="s">
        <v>17</v>
      </c>
      <c r="I20" t="s">
        <v>37</v>
      </c>
    </row>
    <row r="21" spans="1:12" x14ac:dyDescent="0.2">
      <c r="A21" t="s">
        <v>220</v>
      </c>
      <c r="B21" s="13">
        <v>3940</v>
      </c>
      <c r="C21" t="s">
        <v>49</v>
      </c>
      <c r="D21" s="15">
        <v>45696</v>
      </c>
      <c r="E21" t="s">
        <v>86</v>
      </c>
      <c r="F21" s="1">
        <v>-4000</v>
      </c>
      <c r="G21" t="s">
        <v>17</v>
      </c>
      <c r="I21" t="s">
        <v>37</v>
      </c>
    </row>
    <row r="22" spans="1:12" x14ac:dyDescent="0.2">
      <c r="A22" t="s">
        <v>221</v>
      </c>
      <c r="B22" s="13">
        <v>3940</v>
      </c>
      <c r="C22" t="s">
        <v>49</v>
      </c>
      <c r="D22" s="15">
        <v>45696</v>
      </c>
      <c r="E22" t="s">
        <v>87</v>
      </c>
      <c r="F22" s="1">
        <v>-2000</v>
      </c>
      <c r="G22" t="s">
        <v>17</v>
      </c>
      <c r="I22" t="s">
        <v>37</v>
      </c>
    </row>
    <row r="23" spans="1:12" x14ac:dyDescent="0.2">
      <c r="A23" t="s">
        <v>222</v>
      </c>
      <c r="B23" s="13">
        <v>3940</v>
      </c>
      <c r="C23" t="s">
        <v>49</v>
      </c>
      <c r="D23" s="15">
        <v>45696</v>
      </c>
      <c r="E23" t="s">
        <v>88</v>
      </c>
      <c r="F23" s="1">
        <v>-3000</v>
      </c>
      <c r="G23" t="s">
        <v>17</v>
      </c>
      <c r="I23" t="s">
        <v>37</v>
      </c>
    </row>
    <row r="24" spans="1:12" x14ac:dyDescent="0.2">
      <c r="A24" t="s">
        <v>223</v>
      </c>
      <c r="B24" s="13">
        <v>3940</v>
      </c>
      <c r="C24" t="s">
        <v>49</v>
      </c>
      <c r="D24" s="15">
        <v>45696</v>
      </c>
      <c r="E24" t="s">
        <v>89</v>
      </c>
      <c r="F24" s="1">
        <v>-3000</v>
      </c>
      <c r="G24" t="s">
        <v>17</v>
      </c>
      <c r="I24" t="s">
        <v>37</v>
      </c>
    </row>
    <row r="25" spans="1:12" x14ac:dyDescent="0.2">
      <c r="A25" t="s">
        <v>213</v>
      </c>
      <c r="B25" s="13">
        <v>3941</v>
      </c>
      <c r="C25" t="s">
        <v>50</v>
      </c>
      <c r="D25" s="15">
        <v>45696</v>
      </c>
      <c r="E25" t="s">
        <v>79</v>
      </c>
      <c r="F25" s="1">
        <v>-2400</v>
      </c>
      <c r="G25" t="s">
        <v>17</v>
      </c>
      <c r="I25" t="s">
        <v>37</v>
      </c>
    </row>
    <row r="26" spans="1:12" x14ac:dyDescent="0.2">
      <c r="A26" t="s">
        <v>214</v>
      </c>
      <c r="B26" s="13">
        <v>3941</v>
      </c>
      <c r="C26" t="s">
        <v>50</v>
      </c>
      <c r="D26" s="15">
        <v>45696</v>
      </c>
      <c r="E26" t="s">
        <v>80</v>
      </c>
      <c r="F26" s="1">
        <v>-4800</v>
      </c>
      <c r="G26" t="s">
        <v>17</v>
      </c>
      <c r="I26" t="s">
        <v>37</v>
      </c>
    </row>
    <row r="27" spans="1:12" x14ac:dyDescent="0.2">
      <c r="A27" t="s">
        <v>216</v>
      </c>
      <c r="B27" s="13">
        <v>3941</v>
      </c>
      <c r="C27" t="s">
        <v>50</v>
      </c>
      <c r="D27" s="15">
        <v>45696</v>
      </c>
      <c r="E27" t="s">
        <v>82</v>
      </c>
      <c r="F27" s="1">
        <v>-4800</v>
      </c>
      <c r="G27" t="s">
        <v>17</v>
      </c>
      <c r="I27" t="s">
        <v>37</v>
      </c>
    </row>
    <row r="28" spans="1:12" x14ac:dyDescent="0.2">
      <c r="A28" t="s">
        <v>217</v>
      </c>
      <c r="B28" s="13">
        <v>3941</v>
      </c>
      <c r="C28" t="s">
        <v>50</v>
      </c>
      <c r="D28" s="15">
        <v>45696</v>
      </c>
      <c r="E28" t="s">
        <v>83</v>
      </c>
      <c r="F28" s="1">
        <v>-1200</v>
      </c>
      <c r="G28" t="s">
        <v>17</v>
      </c>
      <c r="I28" t="s">
        <v>37</v>
      </c>
    </row>
    <row r="29" spans="1:12" x14ac:dyDescent="0.2">
      <c r="A29" t="s">
        <v>218</v>
      </c>
      <c r="B29" s="13">
        <v>3941</v>
      </c>
      <c r="C29" t="s">
        <v>50</v>
      </c>
      <c r="D29" s="15">
        <v>45696</v>
      </c>
      <c r="E29" t="s">
        <v>84</v>
      </c>
      <c r="F29" s="1">
        <v>-600</v>
      </c>
      <c r="G29" t="s">
        <v>17</v>
      </c>
      <c r="I29" t="s">
        <v>37</v>
      </c>
    </row>
    <row r="30" spans="1:12" x14ac:dyDescent="0.2">
      <c r="A30" t="s">
        <v>219</v>
      </c>
      <c r="B30" s="13">
        <v>3941</v>
      </c>
      <c r="C30" t="s">
        <v>50</v>
      </c>
      <c r="D30" s="15">
        <v>45696</v>
      </c>
      <c r="E30" t="s">
        <v>85</v>
      </c>
      <c r="F30" s="1">
        <v>-2400</v>
      </c>
      <c r="G30" t="s">
        <v>17</v>
      </c>
      <c r="I30" t="s">
        <v>37</v>
      </c>
    </row>
    <row r="31" spans="1:12" x14ac:dyDescent="0.2">
      <c r="A31" t="s">
        <v>220</v>
      </c>
      <c r="B31" s="13">
        <v>3941</v>
      </c>
      <c r="C31" t="s">
        <v>50</v>
      </c>
      <c r="D31" s="15">
        <v>45696</v>
      </c>
      <c r="E31" t="s">
        <v>86</v>
      </c>
      <c r="F31" s="1">
        <v>-3600</v>
      </c>
      <c r="G31" t="s">
        <v>17</v>
      </c>
      <c r="I31" t="s">
        <v>37</v>
      </c>
    </row>
    <row r="32" spans="1:12" x14ac:dyDescent="0.2">
      <c r="A32" t="s">
        <v>221</v>
      </c>
      <c r="B32" s="13">
        <v>3941</v>
      </c>
      <c r="C32" t="s">
        <v>50</v>
      </c>
      <c r="D32" s="15">
        <v>45696</v>
      </c>
      <c r="E32" t="s">
        <v>87</v>
      </c>
      <c r="F32" s="1">
        <v>-2400</v>
      </c>
      <c r="G32" t="s">
        <v>17</v>
      </c>
      <c r="I32" t="s">
        <v>37</v>
      </c>
    </row>
    <row r="33" spans="1:9" x14ac:dyDescent="0.2">
      <c r="A33" t="s">
        <v>222</v>
      </c>
      <c r="B33" s="13">
        <v>3941</v>
      </c>
      <c r="C33" t="s">
        <v>50</v>
      </c>
      <c r="D33" s="15">
        <v>45696</v>
      </c>
      <c r="E33" t="s">
        <v>88</v>
      </c>
      <c r="F33" s="1">
        <v>-1200</v>
      </c>
      <c r="G33" t="s">
        <v>17</v>
      </c>
      <c r="I33" t="s">
        <v>37</v>
      </c>
    </row>
    <row r="34" spans="1:9" x14ac:dyDescent="0.2">
      <c r="A34" t="s">
        <v>223</v>
      </c>
      <c r="B34" s="13">
        <v>3941</v>
      </c>
      <c r="C34" t="s">
        <v>50</v>
      </c>
      <c r="D34" s="15">
        <v>45696</v>
      </c>
      <c r="E34" t="s">
        <v>89</v>
      </c>
      <c r="F34" s="1">
        <v>-2400</v>
      </c>
      <c r="G34" t="s">
        <v>17</v>
      </c>
      <c r="I34" t="s">
        <v>37</v>
      </c>
    </row>
    <row r="35" spans="1:9" x14ac:dyDescent="0.2">
      <c r="A35" t="s">
        <v>224</v>
      </c>
      <c r="B35" s="13">
        <v>3400</v>
      </c>
      <c r="C35" t="s">
        <v>47</v>
      </c>
      <c r="D35" s="15">
        <v>45756</v>
      </c>
      <c r="E35" t="s">
        <v>74</v>
      </c>
      <c r="F35" s="1">
        <v>-224000.01</v>
      </c>
      <c r="G35" t="s">
        <v>38</v>
      </c>
      <c r="I35" t="s">
        <v>39</v>
      </c>
    </row>
    <row r="36" spans="1:9" x14ac:dyDescent="0.2">
      <c r="A36" t="s">
        <v>225</v>
      </c>
      <c r="B36" s="13">
        <v>3900</v>
      </c>
      <c r="C36" t="s">
        <v>48</v>
      </c>
      <c r="D36" s="15">
        <v>45755</v>
      </c>
      <c r="E36" t="s">
        <v>163</v>
      </c>
      <c r="F36" s="1">
        <v>-50000</v>
      </c>
      <c r="G36" t="s">
        <v>27</v>
      </c>
      <c r="I36" t="s">
        <v>37</v>
      </c>
    </row>
    <row r="37" spans="1:9" x14ac:dyDescent="0.2">
      <c r="A37" t="s">
        <v>226</v>
      </c>
      <c r="B37" s="13">
        <v>3900</v>
      </c>
      <c r="C37" t="s">
        <v>48</v>
      </c>
      <c r="D37" s="15">
        <v>45688</v>
      </c>
      <c r="E37" t="s">
        <v>76</v>
      </c>
      <c r="F37" s="1">
        <v>-50000</v>
      </c>
      <c r="G37" t="s">
        <v>27</v>
      </c>
      <c r="I37" t="s">
        <v>37</v>
      </c>
    </row>
    <row r="38" spans="1:9" x14ac:dyDescent="0.2">
      <c r="A38" t="s">
        <v>227</v>
      </c>
      <c r="B38" s="13">
        <v>3942</v>
      </c>
      <c r="C38" t="s">
        <v>51</v>
      </c>
      <c r="D38" s="15">
        <v>45793</v>
      </c>
      <c r="E38" t="s">
        <v>228</v>
      </c>
      <c r="F38" s="1">
        <v>-5650</v>
      </c>
      <c r="G38" t="s">
        <v>27</v>
      </c>
      <c r="I38" t="s">
        <v>43</v>
      </c>
    </row>
    <row r="39" spans="1:9" x14ac:dyDescent="0.2">
      <c r="A39" t="s">
        <v>229</v>
      </c>
      <c r="B39" s="13">
        <v>3942</v>
      </c>
      <c r="C39" t="s">
        <v>51</v>
      </c>
      <c r="D39" s="15">
        <v>45736</v>
      </c>
      <c r="E39" t="s">
        <v>100</v>
      </c>
      <c r="F39" s="1">
        <v>-7000</v>
      </c>
      <c r="G39" t="s">
        <v>27</v>
      </c>
      <c r="I39" t="s">
        <v>43</v>
      </c>
    </row>
    <row r="40" spans="1:9" x14ac:dyDescent="0.2">
      <c r="A40" t="s">
        <v>230</v>
      </c>
      <c r="B40" s="13">
        <v>3943</v>
      </c>
      <c r="C40" t="s">
        <v>101</v>
      </c>
      <c r="D40" s="15">
        <v>45821</v>
      </c>
      <c r="E40" t="s">
        <v>231</v>
      </c>
      <c r="F40" s="1">
        <v>-40000</v>
      </c>
      <c r="G40" t="s">
        <v>27</v>
      </c>
      <c r="I40" t="s">
        <v>37</v>
      </c>
    </row>
    <row r="41" spans="1:9" x14ac:dyDescent="0.2">
      <c r="A41" t="s">
        <v>232</v>
      </c>
      <c r="B41" s="13">
        <v>3943</v>
      </c>
      <c r="C41" t="s">
        <v>101</v>
      </c>
      <c r="D41" s="15">
        <v>45716</v>
      </c>
      <c r="E41" t="s">
        <v>103</v>
      </c>
      <c r="F41" s="1">
        <v>-10000</v>
      </c>
      <c r="G41" t="s">
        <v>27</v>
      </c>
      <c r="I41" t="s">
        <v>37</v>
      </c>
    </row>
    <row r="42" spans="1:9" x14ac:dyDescent="0.2">
      <c r="A42" t="s">
        <v>233</v>
      </c>
      <c r="B42" s="13">
        <v>3943</v>
      </c>
      <c r="C42" t="s">
        <v>101</v>
      </c>
      <c r="D42" s="15">
        <v>45680</v>
      </c>
      <c r="E42" t="s">
        <v>102</v>
      </c>
      <c r="F42" s="1">
        <v>-50</v>
      </c>
      <c r="G42" t="s">
        <v>27</v>
      </c>
      <c r="I42" t="s">
        <v>43</v>
      </c>
    </row>
    <row r="43" spans="1:9" x14ac:dyDescent="0.2">
      <c r="A43" t="s">
        <v>234</v>
      </c>
      <c r="B43" s="13">
        <v>3420</v>
      </c>
      <c r="C43" t="s">
        <v>44</v>
      </c>
      <c r="D43" s="15">
        <v>45736</v>
      </c>
      <c r="E43" t="s">
        <v>75</v>
      </c>
      <c r="F43" s="1">
        <v>-122592.36</v>
      </c>
      <c r="G43" t="s">
        <v>25</v>
      </c>
      <c r="I43" t="s">
        <v>44</v>
      </c>
    </row>
    <row r="44" spans="1:9" x14ac:dyDescent="0.2">
      <c r="A44" t="s">
        <v>236</v>
      </c>
      <c r="B44" s="13">
        <v>6300</v>
      </c>
      <c r="C44" t="s">
        <v>52</v>
      </c>
      <c r="D44" s="15">
        <v>45775</v>
      </c>
      <c r="E44" t="s">
        <v>22</v>
      </c>
      <c r="F44" s="1">
        <v>3900</v>
      </c>
      <c r="G44" t="s">
        <v>28</v>
      </c>
      <c r="H44" t="s">
        <v>40</v>
      </c>
      <c r="I44" t="s">
        <v>41</v>
      </c>
    </row>
    <row r="45" spans="1:9" x14ac:dyDescent="0.2">
      <c r="A45" t="s">
        <v>237</v>
      </c>
      <c r="B45" s="13">
        <v>6300</v>
      </c>
      <c r="C45" t="s">
        <v>52</v>
      </c>
      <c r="D45" s="15">
        <v>45717</v>
      </c>
      <c r="E45" t="s">
        <v>108</v>
      </c>
      <c r="F45" s="1">
        <v>3900</v>
      </c>
      <c r="G45" t="s">
        <v>28</v>
      </c>
      <c r="H45" t="s">
        <v>40</v>
      </c>
      <c r="I45" t="s">
        <v>41</v>
      </c>
    </row>
    <row r="46" spans="1:9" x14ac:dyDescent="0.2">
      <c r="A46" t="s">
        <v>238</v>
      </c>
      <c r="B46" s="13">
        <v>6300</v>
      </c>
      <c r="C46" t="s">
        <v>52</v>
      </c>
      <c r="D46" s="15">
        <v>45689</v>
      </c>
      <c r="E46" t="s">
        <v>107</v>
      </c>
      <c r="F46" s="1">
        <v>3900</v>
      </c>
      <c r="G46" t="s">
        <v>28</v>
      </c>
      <c r="H46" t="s">
        <v>40</v>
      </c>
      <c r="I46" t="s">
        <v>41</v>
      </c>
    </row>
    <row r="47" spans="1:9" x14ac:dyDescent="0.2">
      <c r="A47" t="s">
        <v>239</v>
      </c>
      <c r="B47" s="13">
        <v>6300</v>
      </c>
      <c r="C47" t="s">
        <v>52</v>
      </c>
      <c r="D47" s="15">
        <v>45658</v>
      </c>
      <c r="E47" t="s">
        <v>106</v>
      </c>
      <c r="F47" s="1">
        <v>3900</v>
      </c>
      <c r="G47" t="s">
        <v>28</v>
      </c>
      <c r="H47" t="s">
        <v>40</v>
      </c>
      <c r="I47" t="s">
        <v>41</v>
      </c>
    </row>
    <row r="48" spans="1:9" x14ac:dyDescent="0.2">
      <c r="A48" t="s">
        <v>240</v>
      </c>
      <c r="B48" s="13">
        <v>6420</v>
      </c>
      <c r="C48" t="s">
        <v>53</v>
      </c>
      <c r="D48" s="15">
        <v>45925</v>
      </c>
      <c r="E48" t="s">
        <v>241</v>
      </c>
      <c r="F48" s="1">
        <v>293.75</v>
      </c>
      <c r="G48" t="s">
        <v>28</v>
      </c>
      <c r="H48" t="s">
        <v>40</v>
      </c>
      <c r="I48" t="s">
        <v>41</v>
      </c>
    </row>
    <row r="49" spans="1:9" x14ac:dyDescent="0.2">
      <c r="A49" t="s">
        <v>242</v>
      </c>
      <c r="B49" s="13">
        <v>6420</v>
      </c>
      <c r="C49" t="s">
        <v>53</v>
      </c>
      <c r="D49" s="15">
        <v>45894</v>
      </c>
      <c r="E49" t="s">
        <v>243</v>
      </c>
      <c r="F49" s="1">
        <v>293.75</v>
      </c>
      <c r="G49" t="s">
        <v>28</v>
      </c>
      <c r="I49" t="s">
        <v>41</v>
      </c>
    </row>
    <row r="50" spans="1:9" x14ac:dyDescent="0.2">
      <c r="A50" t="s">
        <v>244</v>
      </c>
      <c r="B50" s="13">
        <v>6420</v>
      </c>
      <c r="C50" t="s">
        <v>53</v>
      </c>
      <c r="D50" s="15">
        <v>45897</v>
      </c>
      <c r="E50" t="s">
        <v>245</v>
      </c>
      <c r="F50" s="1">
        <v>485</v>
      </c>
      <c r="G50" t="s">
        <v>28</v>
      </c>
      <c r="I50" t="s">
        <v>41</v>
      </c>
    </row>
    <row r="51" spans="1:9" x14ac:dyDescent="0.2">
      <c r="A51" t="s">
        <v>246</v>
      </c>
      <c r="B51" s="13">
        <v>6420</v>
      </c>
      <c r="C51" t="s">
        <v>53</v>
      </c>
      <c r="D51" s="15">
        <v>45863</v>
      </c>
      <c r="E51" t="s">
        <v>247</v>
      </c>
      <c r="F51" s="1">
        <v>293.75</v>
      </c>
      <c r="G51" t="s">
        <v>28</v>
      </c>
      <c r="H51" t="s">
        <v>40</v>
      </c>
      <c r="I51" t="s">
        <v>41</v>
      </c>
    </row>
    <row r="52" spans="1:9" x14ac:dyDescent="0.2">
      <c r="A52" t="s">
        <v>248</v>
      </c>
      <c r="B52" s="13">
        <v>6420</v>
      </c>
      <c r="C52" t="s">
        <v>53</v>
      </c>
      <c r="D52" s="15">
        <v>45861</v>
      </c>
      <c r="E52" t="s">
        <v>249</v>
      </c>
      <c r="F52" s="1">
        <v>461.25</v>
      </c>
      <c r="G52" t="s">
        <v>28</v>
      </c>
      <c r="I52" t="s">
        <v>41</v>
      </c>
    </row>
    <row r="53" spans="1:9" x14ac:dyDescent="0.2">
      <c r="A53" t="s">
        <v>250</v>
      </c>
      <c r="B53" s="13">
        <v>6420</v>
      </c>
      <c r="C53" t="s">
        <v>53</v>
      </c>
      <c r="D53" s="15">
        <v>45835</v>
      </c>
      <c r="E53" t="s">
        <v>251</v>
      </c>
      <c r="F53" s="1">
        <v>293.75</v>
      </c>
      <c r="G53" t="s">
        <v>28</v>
      </c>
      <c r="H53" t="s">
        <v>40</v>
      </c>
      <c r="I53" t="s">
        <v>41</v>
      </c>
    </row>
    <row r="54" spans="1:9" x14ac:dyDescent="0.2">
      <c r="A54" t="s">
        <v>252</v>
      </c>
      <c r="B54" s="13">
        <v>6420</v>
      </c>
      <c r="C54" t="s">
        <v>53</v>
      </c>
      <c r="D54" s="15">
        <v>45808</v>
      </c>
      <c r="E54" t="s">
        <v>253</v>
      </c>
      <c r="F54" s="1">
        <v>517.5</v>
      </c>
      <c r="G54" t="s">
        <v>28</v>
      </c>
      <c r="I54" t="s">
        <v>41</v>
      </c>
    </row>
    <row r="55" spans="1:9" x14ac:dyDescent="0.2">
      <c r="A55" t="s">
        <v>254</v>
      </c>
      <c r="B55" s="13">
        <v>6420</v>
      </c>
      <c r="C55" t="s">
        <v>53</v>
      </c>
      <c r="D55" s="15">
        <v>45832</v>
      </c>
      <c r="E55" t="s">
        <v>255</v>
      </c>
      <c r="F55" s="1">
        <v>491.25</v>
      </c>
      <c r="G55" t="s">
        <v>28</v>
      </c>
      <c r="I55" t="s">
        <v>41</v>
      </c>
    </row>
    <row r="56" spans="1:9" x14ac:dyDescent="0.2">
      <c r="A56" t="s">
        <v>256</v>
      </c>
      <c r="B56" s="13">
        <v>6420</v>
      </c>
      <c r="C56" t="s">
        <v>53</v>
      </c>
      <c r="D56" s="15">
        <v>45803</v>
      </c>
      <c r="E56" t="s">
        <v>257</v>
      </c>
      <c r="F56" s="1">
        <v>293.75</v>
      </c>
      <c r="G56" t="s">
        <v>28</v>
      </c>
      <c r="H56" t="s">
        <v>40</v>
      </c>
      <c r="I56" t="s">
        <v>41</v>
      </c>
    </row>
    <row r="57" spans="1:9" x14ac:dyDescent="0.2">
      <c r="A57" t="s">
        <v>258</v>
      </c>
      <c r="B57" s="13">
        <v>6420</v>
      </c>
      <c r="C57" t="s">
        <v>53</v>
      </c>
      <c r="D57" s="15">
        <v>45775</v>
      </c>
      <c r="E57" t="s">
        <v>259</v>
      </c>
      <c r="F57" s="1">
        <v>260</v>
      </c>
      <c r="G57" t="s">
        <v>28</v>
      </c>
      <c r="H57" t="s">
        <v>40</v>
      </c>
      <c r="I57" t="s">
        <v>41</v>
      </c>
    </row>
    <row r="58" spans="1:9" x14ac:dyDescent="0.2">
      <c r="A58" t="s">
        <v>260</v>
      </c>
      <c r="B58" s="13">
        <v>6420</v>
      </c>
      <c r="C58" t="s">
        <v>53</v>
      </c>
      <c r="D58" s="15">
        <v>45777</v>
      </c>
      <c r="E58" t="s">
        <v>261</v>
      </c>
      <c r="F58" s="1">
        <v>527.5</v>
      </c>
      <c r="G58" t="s">
        <v>28</v>
      </c>
      <c r="I58" t="s">
        <v>41</v>
      </c>
    </row>
    <row r="59" spans="1:9" x14ac:dyDescent="0.2">
      <c r="A59" t="s">
        <v>262</v>
      </c>
      <c r="B59" s="13">
        <v>6420</v>
      </c>
      <c r="C59" t="s">
        <v>53</v>
      </c>
      <c r="D59" s="15">
        <v>45741</v>
      </c>
      <c r="E59" t="s">
        <v>114</v>
      </c>
      <c r="F59" s="1">
        <v>260</v>
      </c>
      <c r="G59" t="s">
        <v>28</v>
      </c>
      <c r="H59" t="s">
        <v>40</v>
      </c>
      <c r="I59" t="s">
        <v>41</v>
      </c>
    </row>
    <row r="60" spans="1:9" x14ac:dyDescent="0.2">
      <c r="A60" t="s">
        <v>263</v>
      </c>
      <c r="B60" s="13">
        <v>6420</v>
      </c>
      <c r="C60" t="s">
        <v>53</v>
      </c>
      <c r="D60" s="15">
        <v>45719</v>
      </c>
      <c r="E60" t="s">
        <v>113</v>
      </c>
      <c r="F60" s="1">
        <v>1470</v>
      </c>
      <c r="G60" t="s">
        <v>28</v>
      </c>
      <c r="H60" t="s">
        <v>40</v>
      </c>
      <c r="I60" t="s">
        <v>41</v>
      </c>
    </row>
    <row r="61" spans="1:9" x14ac:dyDescent="0.2">
      <c r="A61" t="s">
        <v>264</v>
      </c>
      <c r="B61" s="13">
        <v>6420</v>
      </c>
      <c r="C61" t="s">
        <v>53</v>
      </c>
      <c r="D61" s="15">
        <v>45714</v>
      </c>
      <c r="E61" t="s">
        <v>112</v>
      </c>
      <c r="F61" s="1">
        <v>260</v>
      </c>
      <c r="G61" t="s">
        <v>28</v>
      </c>
      <c r="H61" t="s">
        <v>40</v>
      </c>
      <c r="I61" t="s">
        <v>41</v>
      </c>
    </row>
    <row r="62" spans="1:9" x14ac:dyDescent="0.2">
      <c r="A62" t="s">
        <v>265</v>
      </c>
      <c r="B62" s="13">
        <v>6420</v>
      </c>
      <c r="C62" t="s">
        <v>53</v>
      </c>
      <c r="D62" s="15">
        <v>45733</v>
      </c>
      <c r="E62" t="s">
        <v>23</v>
      </c>
      <c r="F62" s="1">
        <v>511.25</v>
      </c>
      <c r="G62" t="s">
        <v>28</v>
      </c>
      <c r="I62" t="s">
        <v>41</v>
      </c>
    </row>
    <row r="63" spans="1:9" x14ac:dyDescent="0.2">
      <c r="A63" t="s">
        <v>266</v>
      </c>
      <c r="B63" s="13">
        <v>6420</v>
      </c>
      <c r="C63" t="s">
        <v>53</v>
      </c>
      <c r="D63" s="15">
        <v>45730</v>
      </c>
      <c r="E63" t="s">
        <v>24</v>
      </c>
      <c r="F63" s="1">
        <v>461.25</v>
      </c>
      <c r="G63" t="s">
        <v>28</v>
      </c>
      <c r="I63" t="s">
        <v>41</v>
      </c>
    </row>
    <row r="64" spans="1:9" x14ac:dyDescent="0.2">
      <c r="A64" t="s">
        <v>267</v>
      </c>
      <c r="B64" s="13">
        <v>6420</v>
      </c>
      <c r="C64" t="s">
        <v>53</v>
      </c>
      <c r="D64" s="15">
        <v>45705</v>
      </c>
      <c r="E64" t="s">
        <v>111</v>
      </c>
      <c r="F64" s="1">
        <v>431.37</v>
      </c>
      <c r="G64" t="s">
        <v>28</v>
      </c>
      <c r="H64" t="s">
        <v>40</v>
      </c>
      <c r="I64" t="s">
        <v>41</v>
      </c>
    </row>
    <row r="65" spans="1:9" x14ac:dyDescent="0.2">
      <c r="A65" t="s">
        <v>268</v>
      </c>
      <c r="B65" s="13">
        <v>6420</v>
      </c>
      <c r="C65" t="s">
        <v>53</v>
      </c>
      <c r="D65" s="15">
        <v>45692</v>
      </c>
      <c r="E65" t="s">
        <v>110</v>
      </c>
      <c r="F65" s="1">
        <v>464.2</v>
      </c>
      <c r="G65" t="s">
        <v>28</v>
      </c>
      <c r="H65" t="s">
        <v>40</v>
      </c>
      <c r="I65" t="s">
        <v>41</v>
      </c>
    </row>
    <row r="66" spans="1:9" x14ac:dyDescent="0.2">
      <c r="A66" t="s">
        <v>269</v>
      </c>
      <c r="B66" s="13">
        <v>6420</v>
      </c>
      <c r="C66" t="s">
        <v>53</v>
      </c>
      <c r="D66" s="15">
        <v>45684</v>
      </c>
      <c r="E66" t="s">
        <v>109</v>
      </c>
      <c r="F66" s="1">
        <v>260</v>
      </c>
      <c r="G66" t="s">
        <v>28</v>
      </c>
      <c r="H66" t="s">
        <v>40</v>
      </c>
      <c r="I66" t="s">
        <v>41</v>
      </c>
    </row>
    <row r="67" spans="1:9" x14ac:dyDescent="0.2">
      <c r="A67" t="s">
        <v>276</v>
      </c>
      <c r="B67" s="13">
        <v>6700</v>
      </c>
      <c r="C67" t="s">
        <v>277</v>
      </c>
      <c r="D67" s="15">
        <v>45863</v>
      </c>
      <c r="E67" t="s">
        <v>278</v>
      </c>
      <c r="F67" s="1">
        <v>28291</v>
      </c>
      <c r="G67" t="s">
        <v>28</v>
      </c>
      <c r="I67" t="s">
        <v>41</v>
      </c>
    </row>
    <row r="68" spans="1:9" x14ac:dyDescent="0.2">
      <c r="A68" t="s">
        <v>282</v>
      </c>
      <c r="B68" s="13">
        <v>6790</v>
      </c>
      <c r="C68" t="s">
        <v>280</v>
      </c>
      <c r="D68" s="15">
        <v>45777</v>
      </c>
      <c r="E68" t="s">
        <v>283</v>
      </c>
      <c r="F68" s="1">
        <v>1250</v>
      </c>
      <c r="G68" t="s">
        <v>28</v>
      </c>
      <c r="H68" t="s">
        <v>40</v>
      </c>
      <c r="I68" t="s">
        <v>41</v>
      </c>
    </row>
    <row r="69" spans="1:9" x14ac:dyDescent="0.2">
      <c r="A69" t="s">
        <v>290</v>
      </c>
      <c r="B69" s="13">
        <v>6800</v>
      </c>
      <c r="C69" t="s">
        <v>54</v>
      </c>
      <c r="D69" s="15">
        <v>45664</v>
      </c>
      <c r="E69" t="s">
        <v>117</v>
      </c>
      <c r="F69" s="1">
        <v>436.01</v>
      </c>
      <c r="G69" t="s">
        <v>28</v>
      </c>
      <c r="H69" t="s">
        <v>40</v>
      </c>
      <c r="I69" t="s">
        <v>41</v>
      </c>
    </row>
    <row r="70" spans="1:9" x14ac:dyDescent="0.2">
      <c r="A70" t="s">
        <v>295</v>
      </c>
      <c r="B70" s="13">
        <v>6820</v>
      </c>
      <c r="C70" t="s">
        <v>118</v>
      </c>
      <c r="D70" s="15">
        <v>45767</v>
      </c>
      <c r="E70" t="s">
        <v>119</v>
      </c>
      <c r="F70" s="1">
        <v>280</v>
      </c>
      <c r="G70" t="s">
        <v>28</v>
      </c>
      <c r="I70" t="s">
        <v>41</v>
      </c>
    </row>
    <row r="71" spans="1:9" x14ac:dyDescent="0.2">
      <c r="A71" t="s">
        <v>296</v>
      </c>
      <c r="B71" s="13">
        <v>6840</v>
      </c>
      <c r="C71" t="s">
        <v>55</v>
      </c>
      <c r="D71" s="15">
        <v>45726</v>
      </c>
      <c r="E71" t="s">
        <v>121</v>
      </c>
      <c r="F71" s="1">
        <v>2000</v>
      </c>
      <c r="G71" t="s">
        <v>28</v>
      </c>
      <c r="I71" t="s">
        <v>41</v>
      </c>
    </row>
    <row r="72" spans="1:9" x14ac:dyDescent="0.2">
      <c r="A72" t="s">
        <v>297</v>
      </c>
      <c r="B72" s="13">
        <v>6840</v>
      </c>
      <c r="C72" t="s">
        <v>55</v>
      </c>
      <c r="D72" s="15">
        <v>45712</v>
      </c>
      <c r="E72" t="s">
        <v>120</v>
      </c>
      <c r="F72" s="1">
        <v>2000</v>
      </c>
      <c r="G72" t="s">
        <v>28</v>
      </c>
      <c r="H72" t="s">
        <v>40</v>
      </c>
      <c r="I72" t="s">
        <v>41</v>
      </c>
    </row>
    <row r="73" spans="1:9" x14ac:dyDescent="0.2">
      <c r="A73" t="s">
        <v>305</v>
      </c>
      <c r="B73" s="13">
        <v>6890</v>
      </c>
      <c r="C73" t="s">
        <v>57</v>
      </c>
      <c r="D73" s="15">
        <v>45772</v>
      </c>
      <c r="E73" t="s">
        <v>126</v>
      </c>
      <c r="F73" s="1">
        <v>3005</v>
      </c>
      <c r="G73" t="s">
        <v>28</v>
      </c>
      <c r="H73" t="s">
        <v>40</v>
      </c>
      <c r="I73" t="s">
        <v>41</v>
      </c>
    </row>
    <row r="74" spans="1:9" x14ac:dyDescent="0.2">
      <c r="A74" t="s">
        <v>306</v>
      </c>
      <c r="B74" s="13">
        <v>6890</v>
      </c>
      <c r="C74" t="s">
        <v>57</v>
      </c>
      <c r="D74" s="15">
        <v>45770</v>
      </c>
      <c r="E74" t="s">
        <v>125</v>
      </c>
      <c r="F74" s="1">
        <v>148.15</v>
      </c>
      <c r="G74" t="s">
        <v>28</v>
      </c>
      <c r="H74" t="s">
        <v>40</v>
      </c>
      <c r="I74" t="s">
        <v>41</v>
      </c>
    </row>
    <row r="75" spans="1:9" x14ac:dyDescent="0.2">
      <c r="A75" t="s">
        <v>386</v>
      </c>
      <c r="B75" s="13">
        <v>7430</v>
      </c>
      <c r="C75" t="s">
        <v>60</v>
      </c>
      <c r="D75" s="15">
        <v>45868</v>
      </c>
      <c r="E75" t="s">
        <v>387</v>
      </c>
      <c r="F75" s="1">
        <v>2395</v>
      </c>
      <c r="G75" t="s">
        <v>28</v>
      </c>
      <c r="I75" t="s">
        <v>41</v>
      </c>
    </row>
    <row r="76" spans="1:9" x14ac:dyDescent="0.2">
      <c r="A76" t="s">
        <v>392</v>
      </c>
      <c r="B76" s="13">
        <v>7430</v>
      </c>
      <c r="C76" t="s">
        <v>60</v>
      </c>
      <c r="D76" s="15">
        <v>45666</v>
      </c>
      <c r="E76" t="s">
        <v>161</v>
      </c>
      <c r="F76" s="1">
        <v>500</v>
      </c>
      <c r="G76" t="s">
        <v>28</v>
      </c>
      <c r="I76" t="s">
        <v>41</v>
      </c>
    </row>
    <row r="77" spans="1:9" x14ac:dyDescent="0.2">
      <c r="A77" t="s">
        <v>198</v>
      </c>
      <c r="B77" s="13">
        <v>7770</v>
      </c>
      <c r="C77" t="s">
        <v>62</v>
      </c>
      <c r="D77" s="15">
        <v>45776</v>
      </c>
      <c r="E77" t="s">
        <v>72</v>
      </c>
      <c r="F77" s="1">
        <v>65.45</v>
      </c>
      <c r="G77" t="s">
        <v>28</v>
      </c>
      <c r="I77" t="s">
        <v>41</v>
      </c>
    </row>
    <row r="78" spans="1:9" x14ac:dyDescent="0.2">
      <c r="A78" t="s">
        <v>265</v>
      </c>
      <c r="B78" s="13">
        <v>7770</v>
      </c>
      <c r="C78" t="s">
        <v>62</v>
      </c>
      <c r="D78" s="15">
        <v>45733</v>
      </c>
      <c r="E78" t="s">
        <v>185</v>
      </c>
      <c r="F78" s="1">
        <v>32.5</v>
      </c>
      <c r="G78" t="s">
        <v>28</v>
      </c>
      <c r="I78" t="s">
        <v>41</v>
      </c>
    </row>
    <row r="79" spans="1:9" x14ac:dyDescent="0.2">
      <c r="A79" t="s">
        <v>266</v>
      </c>
      <c r="B79" s="13">
        <v>7770</v>
      </c>
      <c r="C79" t="s">
        <v>62</v>
      </c>
      <c r="D79" s="15">
        <v>45730</v>
      </c>
      <c r="E79" t="s">
        <v>184</v>
      </c>
      <c r="F79" s="1">
        <v>13.75</v>
      </c>
      <c r="G79" t="s">
        <v>28</v>
      </c>
      <c r="I79" t="s">
        <v>41</v>
      </c>
    </row>
    <row r="80" spans="1:9" x14ac:dyDescent="0.2">
      <c r="A80" t="s">
        <v>439</v>
      </c>
      <c r="B80" s="13">
        <v>8179</v>
      </c>
      <c r="C80" t="s">
        <v>63</v>
      </c>
      <c r="D80" s="15">
        <v>45756</v>
      </c>
      <c r="E80" t="s">
        <v>190</v>
      </c>
      <c r="F80" s="1">
        <v>495.27</v>
      </c>
      <c r="G80" t="s">
        <v>28</v>
      </c>
      <c r="I80" t="s">
        <v>41</v>
      </c>
    </row>
    <row r="81" spans="1:9" x14ac:dyDescent="0.2">
      <c r="A81" t="s">
        <v>388</v>
      </c>
      <c r="B81" s="13">
        <v>7430</v>
      </c>
      <c r="C81" t="s">
        <v>60</v>
      </c>
      <c r="D81" s="15">
        <v>45841</v>
      </c>
      <c r="E81" t="s">
        <v>389</v>
      </c>
      <c r="F81" s="1">
        <v>1000</v>
      </c>
      <c r="G81" t="s">
        <v>30</v>
      </c>
      <c r="I81" t="s">
        <v>41</v>
      </c>
    </row>
    <row r="82" spans="1:9" x14ac:dyDescent="0.2">
      <c r="A82" t="s">
        <v>390</v>
      </c>
      <c r="B82" s="13">
        <v>7430</v>
      </c>
      <c r="C82" t="s">
        <v>60</v>
      </c>
      <c r="D82" s="15">
        <v>45769</v>
      </c>
      <c r="E82" t="s">
        <v>164</v>
      </c>
      <c r="F82" s="1">
        <v>40502</v>
      </c>
      <c r="G82" t="s">
        <v>30</v>
      </c>
      <c r="I82" t="s">
        <v>45</v>
      </c>
    </row>
    <row r="83" spans="1:9" x14ac:dyDescent="0.2">
      <c r="A83" t="s">
        <v>391</v>
      </c>
      <c r="B83" s="13">
        <v>7430</v>
      </c>
      <c r="C83" t="s">
        <v>60</v>
      </c>
      <c r="D83" s="15">
        <v>45671</v>
      </c>
      <c r="E83" t="s">
        <v>162</v>
      </c>
      <c r="F83" s="1">
        <v>500</v>
      </c>
      <c r="G83" t="s">
        <v>30</v>
      </c>
      <c r="I83" t="s">
        <v>41</v>
      </c>
    </row>
    <row r="84" spans="1:9" x14ac:dyDescent="0.2">
      <c r="A84" t="s">
        <v>354</v>
      </c>
      <c r="B84" s="13">
        <v>7140</v>
      </c>
      <c r="C84" t="s">
        <v>59</v>
      </c>
      <c r="D84" s="15">
        <v>45715</v>
      </c>
      <c r="E84" t="s">
        <v>148</v>
      </c>
      <c r="F84" s="1">
        <v>5188</v>
      </c>
      <c r="G84" t="s">
        <v>194</v>
      </c>
      <c r="I84" t="s">
        <v>42</v>
      </c>
    </row>
    <row r="85" spans="1:9" x14ac:dyDescent="0.2">
      <c r="A85" t="s">
        <v>355</v>
      </c>
      <c r="B85" s="13">
        <v>7140</v>
      </c>
      <c r="C85" t="s">
        <v>59</v>
      </c>
      <c r="D85" s="15">
        <v>45715</v>
      </c>
      <c r="E85" t="s">
        <v>149</v>
      </c>
      <c r="F85" s="1">
        <v>2970</v>
      </c>
      <c r="G85" t="s">
        <v>194</v>
      </c>
      <c r="I85" t="s">
        <v>42</v>
      </c>
    </row>
    <row r="86" spans="1:9" x14ac:dyDescent="0.2">
      <c r="A86" t="s">
        <v>357</v>
      </c>
      <c r="B86" s="13">
        <v>7140</v>
      </c>
      <c r="C86" t="s">
        <v>59</v>
      </c>
      <c r="D86" s="15">
        <v>45714</v>
      </c>
      <c r="E86" t="s">
        <v>146</v>
      </c>
      <c r="F86" s="1">
        <v>1189</v>
      </c>
      <c r="G86" t="s">
        <v>194</v>
      </c>
      <c r="I86" t="s">
        <v>42</v>
      </c>
    </row>
    <row r="87" spans="1:9" x14ac:dyDescent="0.2">
      <c r="A87" t="s">
        <v>359</v>
      </c>
      <c r="B87" s="13">
        <v>7140</v>
      </c>
      <c r="C87" t="s">
        <v>59</v>
      </c>
      <c r="D87" s="15">
        <v>45736</v>
      </c>
      <c r="E87" t="s">
        <v>152</v>
      </c>
      <c r="F87" s="1">
        <v>754</v>
      </c>
      <c r="G87" t="s">
        <v>194</v>
      </c>
      <c r="H87" t="s">
        <v>40</v>
      </c>
      <c r="I87" t="s">
        <v>42</v>
      </c>
    </row>
    <row r="88" spans="1:9" x14ac:dyDescent="0.2">
      <c r="A88" t="s">
        <v>360</v>
      </c>
      <c r="B88" s="13">
        <v>7140</v>
      </c>
      <c r="C88" t="s">
        <v>59</v>
      </c>
      <c r="D88" s="15">
        <v>45719</v>
      </c>
      <c r="E88" t="s">
        <v>151</v>
      </c>
      <c r="F88" s="1">
        <v>4878</v>
      </c>
      <c r="G88" t="s">
        <v>194</v>
      </c>
      <c r="I88" t="s">
        <v>42</v>
      </c>
    </row>
    <row r="89" spans="1:9" x14ac:dyDescent="0.2">
      <c r="A89" t="s">
        <v>361</v>
      </c>
      <c r="B89" s="13">
        <v>7140</v>
      </c>
      <c r="C89" t="s">
        <v>59</v>
      </c>
      <c r="D89" s="15">
        <v>45713</v>
      </c>
      <c r="E89" t="s">
        <v>145</v>
      </c>
      <c r="F89" s="1">
        <v>2970</v>
      </c>
      <c r="G89" t="s">
        <v>194</v>
      </c>
      <c r="I89" t="s">
        <v>42</v>
      </c>
    </row>
    <row r="90" spans="1:9" x14ac:dyDescent="0.2">
      <c r="A90" t="s">
        <v>362</v>
      </c>
      <c r="B90" s="13">
        <v>7140</v>
      </c>
      <c r="C90" t="s">
        <v>59</v>
      </c>
      <c r="D90" s="15">
        <v>45714</v>
      </c>
      <c r="E90" t="s">
        <v>147</v>
      </c>
      <c r="F90" s="1">
        <v>1189</v>
      </c>
      <c r="G90" t="s">
        <v>194</v>
      </c>
      <c r="H90" t="s">
        <v>40</v>
      </c>
      <c r="I90" t="s">
        <v>42</v>
      </c>
    </row>
    <row r="91" spans="1:9" x14ac:dyDescent="0.2">
      <c r="A91" t="s">
        <v>363</v>
      </c>
      <c r="B91" s="13">
        <v>7140</v>
      </c>
      <c r="C91" t="s">
        <v>59</v>
      </c>
      <c r="D91" s="15">
        <v>45715</v>
      </c>
      <c r="E91" t="s">
        <v>150</v>
      </c>
      <c r="F91" s="1">
        <v>2839</v>
      </c>
      <c r="G91" t="s">
        <v>194</v>
      </c>
      <c r="H91" t="s">
        <v>40</v>
      </c>
      <c r="I91" t="s">
        <v>42</v>
      </c>
    </row>
    <row r="92" spans="1:9" x14ac:dyDescent="0.2">
      <c r="A92" t="s">
        <v>368</v>
      </c>
      <c r="B92" s="13">
        <v>7140</v>
      </c>
      <c r="C92" t="s">
        <v>59</v>
      </c>
      <c r="D92" s="15">
        <v>45692</v>
      </c>
      <c r="E92" t="s">
        <v>139</v>
      </c>
      <c r="F92" s="1">
        <v>10140</v>
      </c>
      <c r="G92" t="s">
        <v>194</v>
      </c>
      <c r="H92" t="s">
        <v>40</v>
      </c>
      <c r="I92" t="s">
        <v>45</v>
      </c>
    </row>
    <row r="93" spans="1:9" x14ac:dyDescent="0.2">
      <c r="A93" t="s">
        <v>396</v>
      </c>
      <c r="B93" s="13">
        <v>7700</v>
      </c>
      <c r="C93" t="s">
        <v>61</v>
      </c>
      <c r="D93" s="15">
        <v>45754</v>
      </c>
      <c r="E93" t="s">
        <v>176</v>
      </c>
      <c r="F93" s="1">
        <v>56000</v>
      </c>
      <c r="G93" t="s">
        <v>194</v>
      </c>
      <c r="I93" t="s">
        <v>45</v>
      </c>
    </row>
    <row r="94" spans="1:9" x14ac:dyDescent="0.2">
      <c r="A94" t="s">
        <v>398</v>
      </c>
      <c r="B94" s="13">
        <v>7700</v>
      </c>
      <c r="C94" t="s">
        <v>61</v>
      </c>
      <c r="D94" s="15">
        <v>45713</v>
      </c>
      <c r="E94" t="s">
        <v>173</v>
      </c>
      <c r="F94" s="1">
        <v>3870</v>
      </c>
      <c r="G94" t="s">
        <v>194</v>
      </c>
      <c r="I94" t="s">
        <v>45</v>
      </c>
    </row>
    <row r="95" spans="1:9" x14ac:dyDescent="0.2">
      <c r="A95" t="s">
        <v>408</v>
      </c>
      <c r="B95" s="13">
        <v>7770</v>
      </c>
      <c r="C95" t="s">
        <v>62</v>
      </c>
      <c r="D95" s="15">
        <v>45930</v>
      </c>
      <c r="E95" t="s">
        <v>409</v>
      </c>
      <c r="F95" s="1">
        <v>87</v>
      </c>
      <c r="G95" t="s">
        <v>31</v>
      </c>
      <c r="I95" t="s">
        <v>41</v>
      </c>
    </row>
    <row r="96" spans="1:9" x14ac:dyDescent="0.2">
      <c r="A96" t="s">
        <v>410</v>
      </c>
      <c r="B96" s="13">
        <v>7770</v>
      </c>
      <c r="C96" t="s">
        <v>62</v>
      </c>
      <c r="D96" s="15">
        <v>45915</v>
      </c>
      <c r="E96" t="s">
        <v>180</v>
      </c>
      <c r="F96" s="1">
        <v>36</v>
      </c>
      <c r="G96" t="s">
        <v>31</v>
      </c>
      <c r="I96" t="s">
        <v>41</v>
      </c>
    </row>
    <row r="97" spans="1:9" x14ac:dyDescent="0.2">
      <c r="A97" t="s">
        <v>411</v>
      </c>
      <c r="B97" s="13">
        <v>7770</v>
      </c>
      <c r="C97" t="s">
        <v>62</v>
      </c>
      <c r="D97" s="15">
        <v>45900</v>
      </c>
      <c r="E97" t="s">
        <v>412</v>
      </c>
      <c r="F97" s="1">
        <v>95.5</v>
      </c>
      <c r="G97" t="s">
        <v>31</v>
      </c>
      <c r="I97" t="s">
        <v>41</v>
      </c>
    </row>
    <row r="98" spans="1:9" x14ac:dyDescent="0.2">
      <c r="A98" t="s">
        <v>413</v>
      </c>
      <c r="B98" s="13">
        <v>7770</v>
      </c>
      <c r="C98" t="s">
        <v>62</v>
      </c>
      <c r="D98" s="15">
        <v>45880</v>
      </c>
      <c r="E98" t="s">
        <v>414</v>
      </c>
      <c r="F98" s="1">
        <v>20</v>
      </c>
      <c r="G98" t="s">
        <v>31</v>
      </c>
      <c r="I98" t="s">
        <v>41</v>
      </c>
    </row>
    <row r="99" spans="1:9" x14ac:dyDescent="0.2">
      <c r="A99" t="s">
        <v>415</v>
      </c>
      <c r="B99" s="13">
        <v>7770</v>
      </c>
      <c r="C99" t="s">
        <v>62</v>
      </c>
      <c r="D99" s="15">
        <v>45869</v>
      </c>
      <c r="E99" t="s">
        <v>416</v>
      </c>
      <c r="F99" s="1">
        <v>91</v>
      </c>
      <c r="G99" t="s">
        <v>31</v>
      </c>
      <c r="I99" t="s">
        <v>41</v>
      </c>
    </row>
    <row r="100" spans="1:9" x14ac:dyDescent="0.2">
      <c r="A100" t="s">
        <v>417</v>
      </c>
      <c r="B100" s="13">
        <v>7770</v>
      </c>
      <c r="C100" t="s">
        <v>62</v>
      </c>
      <c r="D100" s="15">
        <v>45866</v>
      </c>
      <c r="E100" t="s">
        <v>418</v>
      </c>
      <c r="F100" s="1">
        <v>300</v>
      </c>
      <c r="G100" t="s">
        <v>31</v>
      </c>
      <c r="I100" t="s">
        <v>41</v>
      </c>
    </row>
    <row r="101" spans="1:9" x14ac:dyDescent="0.2">
      <c r="A101" t="s">
        <v>419</v>
      </c>
      <c r="B101" s="13">
        <v>7770</v>
      </c>
      <c r="C101" t="s">
        <v>62</v>
      </c>
      <c r="D101" s="15">
        <v>45852</v>
      </c>
      <c r="E101" t="s">
        <v>420</v>
      </c>
      <c r="F101" s="1">
        <v>19</v>
      </c>
      <c r="G101" t="s">
        <v>31</v>
      </c>
      <c r="I101" t="s">
        <v>41</v>
      </c>
    </row>
    <row r="102" spans="1:9" x14ac:dyDescent="0.2">
      <c r="A102" t="s">
        <v>421</v>
      </c>
      <c r="B102" s="13">
        <v>7770</v>
      </c>
      <c r="C102" t="s">
        <v>62</v>
      </c>
      <c r="D102" s="15">
        <v>45838</v>
      </c>
      <c r="E102" t="s">
        <v>422</v>
      </c>
      <c r="F102" s="1">
        <v>89.5</v>
      </c>
      <c r="G102" t="s">
        <v>31</v>
      </c>
      <c r="I102" t="s">
        <v>41</v>
      </c>
    </row>
    <row r="103" spans="1:9" x14ac:dyDescent="0.2">
      <c r="A103" t="s">
        <v>423</v>
      </c>
      <c r="B103" s="13">
        <v>7770</v>
      </c>
      <c r="C103" t="s">
        <v>62</v>
      </c>
      <c r="D103" s="15">
        <v>45824</v>
      </c>
      <c r="E103" t="s">
        <v>424</v>
      </c>
      <c r="F103" s="1">
        <v>49</v>
      </c>
      <c r="G103" t="s">
        <v>31</v>
      </c>
      <c r="I103" t="s">
        <v>41</v>
      </c>
    </row>
    <row r="104" spans="1:9" x14ac:dyDescent="0.2">
      <c r="A104" t="s">
        <v>425</v>
      </c>
      <c r="B104" s="13">
        <v>7770</v>
      </c>
      <c r="C104" t="s">
        <v>62</v>
      </c>
      <c r="D104" s="15">
        <v>45808</v>
      </c>
      <c r="E104" t="s">
        <v>426</v>
      </c>
      <c r="F104" s="1">
        <v>102</v>
      </c>
      <c r="G104" t="s">
        <v>31</v>
      </c>
      <c r="I104" t="s">
        <v>41</v>
      </c>
    </row>
    <row r="105" spans="1:9" x14ac:dyDescent="0.2">
      <c r="A105" t="s">
        <v>427</v>
      </c>
      <c r="B105" s="13">
        <v>7770</v>
      </c>
      <c r="C105" t="s">
        <v>62</v>
      </c>
      <c r="D105" s="15">
        <v>45789</v>
      </c>
      <c r="E105" t="s">
        <v>428</v>
      </c>
      <c r="F105" s="1">
        <v>44</v>
      </c>
      <c r="G105" t="s">
        <v>31</v>
      </c>
      <c r="I105" t="s">
        <v>41</v>
      </c>
    </row>
    <row r="106" spans="1:9" x14ac:dyDescent="0.2">
      <c r="A106" t="s">
        <v>429</v>
      </c>
      <c r="B106" s="13">
        <v>7770</v>
      </c>
      <c r="C106" t="s">
        <v>62</v>
      </c>
      <c r="D106" s="15">
        <v>45777</v>
      </c>
      <c r="E106" t="s">
        <v>189</v>
      </c>
      <c r="F106" s="1">
        <v>115</v>
      </c>
      <c r="G106" t="s">
        <v>31</v>
      </c>
      <c r="I106" t="s">
        <v>41</v>
      </c>
    </row>
    <row r="107" spans="1:9" x14ac:dyDescent="0.2">
      <c r="A107" t="s">
        <v>430</v>
      </c>
      <c r="B107" s="13">
        <v>7770</v>
      </c>
      <c r="C107" t="s">
        <v>62</v>
      </c>
      <c r="D107" s="15">
        <v>45761</v>
      </c>
      <c r="E107" t="s">
        <v>188</v>
      </c>
      <c r="F107" s="1">
        <v>31.5</v>
      </c>
      <c r="G107" t="s">
        <v>31</v>
      </c>
      <c r="I107" t="s">
        <v>41</v>
      </c>
    </row>
    <row r="108" spans="1:9" x14ac:dyDescent="0.2">
      <c r="A108" t="s">
        <v>431</v>
      </c>
      <c r="B108" s="13">
        <v>7770</v>
      </c>
      <c r="C108" t="s">
        <v>62</v>
      </c>
      <c r="D108" s="15">
        <v>45747</v>
      </c>
      <c r="E108" t="s">
        <v>187</v>
      </c>
      <c r="F108" s="1">
        <v>107.5</v>
      </c>
      <c r="G108" t="s">
        <v>31</v>
      </c>
      <c r="I108" t="s">
        <v>41</v>
      </c>
    </row>
    <row r="109" spans="1:9" x14ac:dyDescent="0.2">
      <c r="A109" t="s">
        <v>432</v>
      </c>
      <c r="B109" s="13">
        <v>7770</v>
      </c>
      <c r="C109" t="s">
        <v>62</v>
      </c>
      <c r="D109" s="15">
        <v>45742</v>
      </c>
      <c r="E109" t="s">
        <v>186</v>
      </c>
      <c r="F109" s="1">
        <v>300</v>
      </c>
      <c r="G109" t="s">
        <v>31</v>
      </c>
      <c r="I109" t="s">
        <v>41</v>
      </c>
    </row>
    <row r="110" spans="1:9" x14ac:dyDescent="0.2">
      <c r="A110" t="s">
        <v>433</v>
      </c>
      <c r="B110" s="13">
        <v>7770</v>
      </c>
      <c r="C110" t="s">
        <v>62</v>
      </c>
      <c r="D110" s="15">
        <v>45726</v>
      </c>
      <c r="E110" t="s">
        <v>183</v>
      </c>
      <c r="F110" s="1">
        <v>45</v>
      </c>
      <c r="G110" t="s">
        <v>31</v>
      </c>
      <c r="I110" t="s">
        <v>41</v>
      </c>
    </row>
    <row r="111" spans="1:9" x14ac:dyDescent="0.2">
      <c r="A111" t="s">
        <v>434</v>
      </c>
      <c r="B111" s="13">
        <v>7770</v>
      </c>
      <c r="C111" t="s">
        <v>62</v>
      </c>
      <c r="D111" s="15">
        <v>45716</v>
      </c>
      <c r="E111" t="s">
        <v>182</v>
      </c>
      <c r="F111" s="1">
        <v>148</v>
      </c>
      <c r="G111" t="s">
        <v>31</v>
      </c>
      <c r="I111" t="s">
        <v>41</v>
      </c>
    </row>
    <row r="112" spans="1:9" x14ac:dyDescent="0.2">
      <c r="A112" t="s">
        <v>199</v>
      </c>
      <c r="B112" s="13">
        <v>7770</v>
      </c>
      <c r="C112" t="s">
        <v>62</v>
      </c>
      <c r="D112" s="15">
        <v>45706</v>
      </c>
      <c r="E112" t="s">
        <v>181</v>
      </c>
      <c r="F112" s="1">
        <v>113.32</v>
      </c>
      <c r="G112" t="s">
        <v>31</v>
      </c>
      <c r="I112" t="s">
        <v>41</v>
      </c>
    </row>
    <row r="113" spans="1:9" x14ac:dyDescent="0.2">
      <c r="A113" t="s">
        <v>435</v>
      </c>
      <c r="B113" s="13">
        <v>7770</v>
      </c>
      <c r="C113" t="s">
        <v>62</v>
      </c>
      <c r="D113" s="15">
        <v>45698</v>
      </c>
      <c r="E113" t="s">
        <v>180</v>
      </c>
      <c r="F113" s="1">
        <v>26</v>
      </c>
      <c r="G113" t="s">
        <v>31</v>
      </c>
      <c r="I113" t="s">
        <v>41</v>
      </c>
    </row>
    <row r="114" spans="1:9" x14ac:dyDescent="0.2">
      <c r="A114" t="s">
        <v>436</v>
      </c>
      <c r="B114" s="13">
        <v>7770</v>
      </c>
      <c r="C114" t="s">
        <v>62</v>
      </c>
      <c r="D114" s="15">
        <v>45688</v>
      </c>
      <c r="E114" t="s">
        <v>179</v>
      </c>
      <c r="F114" s="1">
        <v>100.5</v>
      </c>
      <c r="G114" t="s">
        <v>31</v>
      </c>
      <c r="I114" t="s">
        <v>41</v>
      </c>
    </row>
    <row r="115" spans="1:9" x14ac:dyDescent="0.2">
      <c r="A115" t="s">
        <v>437</v>
      </c>
      <c r="B115" s="13">
        <v>7770</v>
      </c>
      <c r="C115" t="s">
        <v>62</v>
      </c>
      <c r="D115" s="15">
        <v>45671</v>
      </c>
      <c r="E115" t="s">
        <v>178</v>
      </c>
      <c r="F115" s="1">
        <v>0.88</v>
      </c>
      <c r="G115" t="s">
        <v>31</v>
      </c>
      <c r="I115" t="s">
        <v>41</v>
      </c>
    </row>
    <row r="116" spans="1:9" x14ac:dyDescent="0.2">
      <c r="A116" t="s">
        <v>438</v>
      </c>
      <c r="B116" s="13">
        <v>7770</v>
      </c>
      <c r="C116" t="s">
        <v>62</v>
      </c>
      <c r="D116" s="15">
        <v>45670</v>
      </c>
      <c r="E116" t="s">
        <v>177</v>
      </c>
      <c r="F116" s="1">
        <v>24</v>
      </c>
      <c r="G116" t="s">
        <v>31</v>
      </c>
      <c r="I116" t="s">
        <v>41</v>
      </c>
    </row>
    <row r="117" spans="1:9" x14ac:dyDescent="0.2">
      <c r="A117" t="s">
        <v>288</v>
      </c>
      <c r="B117" s="13">
        <v>6796</v>
      </c>
      <c r="C117" t="s">
        <v>18</v>
      </c>
      <c r="D117" s="15">
        <v>45744</v>
      </c>
      <c r="E117" t="s">
        <v>116</v>
      </c>
      <c r="F117" s="1">
        <v>1671.75</v>
      </c>
      <c r="G117" t="s">
        <v>29</v>
      </c>
      <c r="I117" t="s">
        <v>45</v>
      </c>
    </row>
    <row r="118" spans="1:9" x14ac:dyDescent="0.2">
      <c r="A118" t="s">
        <v>352</v>
      </c>
      <c r="B118" s="13">
        <v>7140</v>
      </c>
      <c r="C118" t="s">
        <v>59</v>
      </c>
      <c r="D118" s="15">
        <v>45756</v>
      </c>
      <c r="E118" t="s">
        <v>156</v>
      </c>
      <c r="F118" s="1">
        <v>2660</v>
      </c>
      <c r="G118" t="s">
        <v>29</v>
      </c>
      <c r="I118" t="s">
        <v>41</v>
      </c>
    </row>
    <row r="119" spans="1:9" x14ac:dyDescent="0.2">
      <c r="A119" t="s">
        <v>358</v>
      </c>
      <c r="B119" s="13">
        <v>7140</v>
      </c>
      <c r="C119" t="s">
        <v>59</v>
      </c>
      <c r="D119" s="15">
        <v>45743</v>
      </c>
      <c r="E119" t="s">
        <v>154</v>
      </c>
      <c r="F119" s="1">
        <v>239</v>
      </c>
      <c r="G119" t="s">
        <v>29</v>
      </c>
      <c r="I119" t="s">
        <v>42</v>
      </c>
    </row>
    <row r="120" spans="1:9" x14ac:dyDescent="0.2">
      <c r="A120" t="s">
        <v>393</v>
      </c>
      <c r="B120" s="13">
        <v>7700</v>
      </c>
      <c r="C120" t="s">
        <v>61</v>
      </c>
      <c r="D120" s="15">
        <v>45715</v>
      </c>
      <c r="E120" t="s">
        <v>394</v>
      </c>
      <c r="F120" s="1">
        <v>3870</v>
      </c>
      <c r="G120" t="s">
        <v>29</v>
      </c>
      <c r="I120" t="s">
        <v>45</v>
      </c>
    </row>
    <row r="121" spans="1:9" x14ac:dyDescent="0.2">
      <c r="A121" t="s">
        <v>289</v>
      </c>
      <c r="B121" s="13">
        <v>6796</v>
      </c>
      <c r="C121" t="s">
        <v>18</v>
      </c>
      <c r="D121" s="15">
        <v>45727</v>
      </c>
      <c r="E121" t="s">
        <v>115</v>
      </c>
      <c r="F121" s="1">
        <v>2787</v>
      </c>
      <c r="G121" t="s">
        <v>26</v>
      </c>
      <c r="I121" t="s">
        <v>42</v>
      </c>
    </row>
    <row r="122" spans="1:9" x14ac:dyDescent="0.2">
      <c r="A122" t="s">
        <v>328</v>
      </c>
      <c r="B122" s="13">
        <v>7100</v>
      </c>
      <c r="C122" t="s">
        <v>58</v>
      </c>
      <c r="D122" s="15">
        <v>45704</v>
      </c>
      <c r="E122" t="s">
        <v>128</v>
      </c>
      <c r="F122" s="1">
        <v>2723</v>
      </c>
      <c r="G122" t="s">
        <v>26</v>
      </c>
      <c r="I122" t="s">
        <v>42</v>
      </c>
    </row>
    <row r="123" spans="1:9" x14ac:dyDescent="0.2">
      <c r="A123" t="s">
        <v>328</v>
      </c>
      <c r="B123" s="13">
        <v>7100</v>
      </c>
      <c r="C123" t="s">
        <v>58</v>
      </c>
      <c r="D123" s="15">
        <v>45704</v>
      </c>
      <c r="E123" t="s">
        <v>129</v>
      </c>
      <c r="F123" s="1">
        <v>1556</v>
      </c>
      <c r="G123" t="s">
        <v>26</v>
      </c>
      <c r="I123" t="s">
        <v>42</v>
      </c>
    </row>
    <row r="124" spans="1:9" x14ac:dyDescent="0.2">
      <c r="A124" t="s">
        <v>329</v>
      </c>
      <c r="B124" s="13">
        <v>7100</v>
      </c>
      <c r="C124" t="s">
        <v>58</v>
      </c>
      <c r="D124" s="15">
        <v>45709</v>
      </c>
      <c r="E124" t="s">
        <v>132</v>
      </c>
      <c r="F124" s="1">
        <v>1989</v>
      </c>
      <c r="G124" t="s">
        <v>26</v>
      </c>
      <c r="I124" t="s">
        <v>42</v>
      </c>
    </row>
    <row r="125" spans="1:9" x14ac:dyDescent="0.2">
      <c r="A125" t="s">
        <v>329</v>
      </c>
      <c r="B125" s="13">
        <v>7100</v>
      </c>
      <c r="C125" t="s">
        <v>58</v>
      </c>
      <c r="D125" s="15">
        <v>45709</v>
      </c>
      <c r="E125" t="s">
        <v>133</v>
      </c>
      <c r="F125" s="1">
        <v>35</v>
      </c>
      <c r="G125" t="s">
        <v>26</v>
      </c>
      <c r="I125" t="s">
        <v>42</v>
      </c>
    </row>
    <row r="126" spans="1:9" x14ac:dyDescent="0.2">
      <c r="A126" t="s">
        <v>330</v>
      </c>
      <c r="B126" s="13">
        <v>7100</v>
      </c>
      <c r="C126" t="s">
        <v>58</v>
      </c>
      <c r="D126" s="15">
        <v>45704</v>
      </c>
      <c r="E126" t="s">
        <v>130</v>
      </c>
      <c r="F126" s="1">
        <v>1645</v>
      </c>
      <c r="G126" t="s">
        <v>26</v>
      </c>
      <c r="I126" t="s">
        <v>42</v>
      </c>
    </row>
    <row r="127" spans="1:9" x14ac:dyDescent="0.2">
      <c r="A127" t="s">
        <v>331</v>
      </c>
      <c r="B127" s="13">
        <v>7100</v>
      </c>
      <c r="C127" t="s">
        <v>58</v>
      </c>
      <c r="D127" s="15">
        <v>45702</v>
      </c>
      <c r="E127" t="s">
        <v>127</v>
      </c>
      <c r="F127" s="1">
        <v>2844</v>
      </c>
      <c r="G127" t="s">
        <v>26</v>
      </c>
      <c r="I127" t="s">
        <v>42</v>
      </c>
    </row>
    <row r="128" spans="1:9" x14ac:dyDescent="0.2">
      <c r="A128" t="s">
        <v>332</v>
      </c>
      <c r="B128" s="13">
        <v>7100</v>
      </c>
      <c r="C128" t="s">
        <v>58</v>
      </c>
      <c r="D128" s="15">
        <v>45704</v>
      </c>
      <c r="E128" t="s">
        <v>131</v>
      </c>
      <c r="F128" s="1">
        <v>1260</v>
      </c>
      <c r="G128" t="s">
        <v>26</v>
      </c>
      <c r="I128" t="s">
        <v>42</v>
      </c>
    </row>
    <row r="129" spans="1:9" x14ac:dyDescent="0.2">
      <c r="A129" t="s">
        <v>356</v>
      </c>
      <c r="B129" s="13">
        <v>7140</v>
      </c>
      <c r="C129" t="s">
        <v>59</v>
      </c>
      <c r="D129" s="15">
        <v>45747</v>
      </c>
      <c r="E129" t="s">
        <v>155</v>
      </c>
      <c r="F129" s="1">
        <v>5426</v>
      </c>
      <c r="G129" t="s">
        <v>26</v>
      </c>
      <c r="I129" t="s">
        <v>42</v>
      </c>
    </row>
    <row r="130" spans="1:9" x14ac:dyDescent="0.2">
      <c r="A130" t="s">
        <v>364</v>
      </c>
      <c r="B130" s="13">
        <v>7140</v>
      </c>
      <c r="C130" t="s">
        <v>59</v>
      </c>
      <c r="D130" s="15">
        <v>45705</v>
      </c>
      <c r="E130" t="s">
        <v>141</v>
      </c>
      <c r="F130" s="1">
        <v>239</v>
      </c>
      <c r="G130" t="s">
        <v>26</v>
      </c>
      <c r="I130" t="s">
        <v>42</v>
      </c>
    </row>
    <row r="131" spans="1:9" x14ac:dyDescent="0.2">
      <c r="A131" t="s">
        <v>365</v>
      </c>
      <c r="B131" s="13">
        <v>7140</v>
      </c>
      <c r="C131" t="s">
        <v>59</v>
      </c>
      <c r="D131" s="15">
        <v>45705</v>
      </c>
      <c r="E131" t="s">
        <v>142</v>
      </c>
      <c r="F131" s="1">
        <v>245</v>
      </c>
      <c r="G131" t="s">
        <v>26</v>
      </c>
      <c r="I131" t="s">
        <v>42</v>
      </c>
    </row>
    <row r="132" spans="1:9" x14ac:dyDescent="0.2">
      <c r="A132" t="s">
        <v>366</v>
      </c>
      <c r="B132" s="13">
        <v>7140</v>
      </c>
      <c r="C132" t="s">
        <v>59</v>
      </c>
      <c r="D132" s="15">
        <v>45703</v>
      </c>
      <c r="E132" t="s">
        <v>140</v>
      </c>
      <c r="F132" s="1">
        <v>1398</v>
      </c>
      <c r="G132" t="s">
        <v>26</v>
      </c>
      <c r="I132" t="s">
        <v>42</v>
      </c>
    </row>
    <row r="133" spans="1:9" x14ac:dyDescent="0.2">
      <c r="A133" t="s">
        <v>367</v>
      </c>
      <c r="B133" s="13">
        <v>7140</v>
      </c>
      <c r="C133" t="s">
        <v>59</v>
      </c>
      <c r="D133" s="15">
        <v>45705</v>
      </c>
      <c r="E133" t="s">
        <v>143</v>
      </c>
      <c r="F133" s="1">
        <v>82074</v>
      </c>
      <c r="G133" t="s">
        <v>26</v>
      </c>
      <c r="I133" t="s">
        <v>42</v>
      </c>
    </row>
    <row r="134" spans="1:9" x14ac:dyDescent="0.2">
      <c r="A134" t="s">
        <v>367</v>
      </c>
      <c r="B134" s="13">
        <v>7140</v>
      </c>
      <c r="C134" t="s">
        <v>59</v>
      </c>
      <c r="D134" s="15">
        <v>45705</v>
      </c>
      <c r="E134" t="s">
        <v>144</v>
      </c>
      <c r="F134" s="1">
        <v>4145</v>
      </c>
      <c r="G134" t="s">
        <v>26</v>
      </c>
      <c r="I134" t="s">
        <v>42</v>
      </c>
    </row>
    <row r="135" spans="1:9" x14ac:dyDescent="0.2">
      <c r="A135" t="s">
        <v>395</v>
      </c>
      <c r="B135" s="13">
        <v>7700</v>
      </c>
      <c r="C135" t="s">
        <v>61</v>
      </c>
      <c r="D135" s="15">
        <v>45705</v>
      </c>
      <c r="E135" t="s">
        <v>165</v>
      </c>
      <c r="F135" s="1">
        <v>250</v>
      </c>
      <c r="G135" t="s">
        <v>26</v>
      </c>
      <c r="I135" t="s">
        <v>42</v>
      </c>
    </row>
    <row r="136" spans="1:9" x14ac:dyDescent="0.2">
      <c r="A136" t="s">
        <v>397</v>
      </c>
      <c r="B136" s="13">
        <v>7700</v>
      </c>
      <c r="C136" t="s">
        <v>61</v>
      </c>
      <c r="D136" s="15">
        <v>45741</v>
      </c>
      <c r="E136" t="s">
        <v>175</v>
      </c>
      <c r="F136" s="1">
        <v>8517</v>
      </c>
      <c r="G136" t="s">
        <v>26</v>
      </c>
      <c r="I136" t="s">
        <v>42</v>
      </c>
    </row>
    <row r="137" spans="1:9" x14ac:dyDescent="0.2">
      <c r="A137" t="s">
        <v>399</v>
      </c>
      <c r="B137" s="13">
        <v>7700</v>
      </c>
      <c r="C137" t="s">
        <v>61</v>
      </c>
      <c r="D137" s="15">
        <v>45716</v>
      </c>
      <c r="E137" t="s">
        <v>174</v>
      </c>
      <c r="F137" s="1">
        <v>13652</v>
      </c>
      <c r="G137" t="s">
        <v>26</v>
      </c>
      <c r="I137" t="s">
        <v>42</v>
      </c>
    </row>
    <row r="138" spans="1:9" x14ac:dyDescent="0.2">
      <c r="A138" t="s">
        <v>400</v>
      </c>
      <c r="B138" s="13">
        <v>7700</v>
      </c>
      <c r="C138" t="s">
        <v>61</v>
      </c>
      <c r="D138" s="15">
        <v>45705</v>
      </c>
      <c r="E138" t="s">
        <v>166</v>
      </c>
      <c r="F138" s="1">
        <v>2516</v>
      </c>
      <c r="G138" t="s">
        <v>26</v>
      </c>
      <c r="I138" t="s">
        <v>42</v>
      </c>
    </row>
    <row r="139" spans="1:9" x14ac:dyDescent="0.2">
      <c r="A139" t="s">
        <v>401</v>
      </c>
      <c r="B139" s="13">
        <v>7700</v>
      </c>
      <c r="C139" t="s">
        <v>61</v>
      </c>
      <c r="D139" s="15">
        <v>45709</v>
      </c>
      <c r="E139" t="s">
        <v>172</v>
      </c>
      <c r="F139" s="1">
        <v>4000</v>
      </c>
      <c r="G139" t="s">
        <v>26</v>
      </c>
      <c r="I139" t="s">
        <v>42</v>
      </c>
    </row>
    <row r="140" spans="1:9" x14ac:dyDescent="0.2">
      <c r="A140" t="s">
        <v>402</v>
      </c>
      <c r="B140" s="13">
        <v>7700</v>
      </c>
      <c r="C140" t="s">
        <v>61</v>
      </c>
      <c r="D140" s="15">
        <v>45713</v>
      </c>
      <c r="E140" t="s">
        <v>32</v>
      </c>
      <c r="F140" s="1">
        <v>130.69999999999999</v>
      </c>
      <c r="G140" t="s">
        <v>26</v>
      </c>
      <c r="I140" t="s">
        <v>42</v>
      </c>
    </row>
    <row r="141" spans="1:9" x14ac:dyDescent="0.2">
      <c r="A141" t="s">
        <v>403</v>
      </c>
      <c r="B141" s="13">
        <v>7700</v>
      </c>
      <c r="C141" t="s">
        <v>61</v>
      </c>
      <c r="D141" s="15">
        <v>45705</v>
      </c>
      <c r="E141" t="s">
        <v>167</v>
      </c>
      <c r="F141" s="1">
        <v>129.80000000000001</v>
      </c>
      <c r="G141" t="s">
        <v>26</v>
      </c>
      <c r="I141" t="s">
        <v>42</v>
      </c>
    </row>
    <row r="142" spans="1:9" x14ac:dyDescent="0.2">
      <c r="A142" t="s">
        <v>404</v>
      </c>
      <c r="B142" s="13">
        <v>7700</v>
      </c>
      <c r="C142" t="s">
        <v>61</v>
      </c>
      <c r="D142" s="15">
        <v>45705</v>
      </c>
      <c r="E142" t="s">
        <v>168</v>
      </c>
      <c r="F142" s="1">
        <v>1254.6600000000001</v>
      </c>
      <c r="G142" t="s">
        <v>26</v>
      </c>
      <c r="I142" t="s">
        <v>42</v>
      </c>
    </row>
    <row r="143" spans="1:9" x14ac:dyDescent="0.2">
      <c r="A143" t="s">
        <v>405</v>
      </c>
      <c r="B143" s="13">
        <v>7700</v>
      </c>
      <c r="C143" t="s">
        <v>61</v>
      </c>
      <c r="D143" s="15">
        <v>45705</v>
      </c>
      <c r="E143" t="s">
        <v>169</v>
      </c>
      <c r="F143" s="1">
        <v>52.29</v>
      </c>
      <c r="G143" t="s">
        <v>26</v>
      </c>
      <c r="I143" t="s">
        <v>42</v>
      </c>
    </row>
    <row r="144" spans="1:9" x14ac:dyDescent="0.2">
      <c r="A144" t="s">
        <v>406</v>
      </c>
      <c r="B144" s="13">
        <v>7700</v>
      </c>
      <c r="C144" t="s">
        <v>61</v>
      </c>
      <c r="D144" s="15">
        <v>45705</v>
      </c>
      <c r="E144" t="s">
        <v>170</v>
      </c>
      <c r="F144" s="1">
        <v>258.8</v>
      </c>
      <c r="G144" t="s">
        <v>26</v>
      </c>
      <c r="I144" t="s">
        <v>42</v>
      </c>
    </row>
    <row r="145" spans="1:9" x14ac:dyDescent="0.2">
      <c r="A145" t="s">
        <v>407</v>
      </c>
      <c r="B145" s="13">
        <v>7700</v>
      </c>
      <c r="C145" t="s">
        <v>61</v>
      </c>
      <c r="D145" s="15">
        <v>45705</v>
      </c>
      <c r="E145" t="s">
        <v>171</v>
      </c>
      <c r="F145" s="1">
        <v>199.8</v>
      </c>
      <c r="G145" t="s">
        <v>26</v>
      </c>
      <c r="I145" t="s">
        <v>42</v>
      </c>
    </row>
    <row r="146" spans="1:9" x14ac:dyDescent="0.2">
      <c r="A146" t="s">
        <v>235</v>
      </c>
      <c r="B146" s="13">
        <v>5990</v>
      </c>
      <c r="C146" t="s">
        <v>104</v>
      </c>
      <c r="D146" s="15">
        <v>45726</v>
      </c>
      <c r="E146" t="s">
        <v>105</v>
      </c>
      <c r="F146" s="1">
        <v>8062.5</v>
      </c>
      <c r="G146" t="s">
        <v>46</v>
      </c>
      <c r="I146" t="s">
        <v>45</v>
      </c>
    </row>
    <row r="147" spans="1:9" x14ac:dyDescent="0.2">
      <c r="A147" t="s">
        <v>270</v>
      </c>
      <c r="B147" s="13">
        <v>6550</v>
      </c>
      <c r="C147" t="s">
        <v>271</v>
      </c>
      <c r="D147" s="15">
        <v>45805</v>
      </c>
      <c r="E147" t="s">
        <v>272</v>
      </c>
      <c r="F147" s="1">
        <v>2248.0700000000002</v>
      </c>
      <c r="G147" t="s">
        <v>46</v>
      </c>
      <c r="I147" t="s">
        <v>45</v>
      </c>
    </row>
    <row r="148" spans="1:9" x14ac:dyDescent="0.2">
      <c r="A148" t="s">
        <v>273</v>
      </c>
      <c r="B148" s="13">
        <v>6551</v>
      </c>
      <c r="C148" t="s">
        <v>274</v>
      </c>
      <c r="D148" s="15">
        <v>45789</v>
      </c>
      <c r="E148" t="s">
        <v>275</v>
      </c>
      <c r="F148" s="1">
        <v>7559.38</v>
      </c>
      <c r="G148" t="s">
        <v>46</v>
      </c>
      <c r="I148" t="s">
        <v>45</v>
      </c>
    </row>
    <row r="149" spans="1:9" x14ac:dyDescent="0.2">
      <c r="A149" t="s">
        <v>284</v>
      </c>
      <c r="B149" s="13">
        <v>6796</v>
      </c>
      <c r="C149" t="s">
        <v>18</v>
      </c>
      <c r="D149" s="15">
        <v>45876</v>
      </c>
      <c r="E149" t="s">
        <v>285</v>
      </c>
      <c r="F149" s="1">
        <v>41378</v>
      </c>
      <c r="G149" t="s">
        <v>46</v>
      </c>
      <c r="I149" t="s">
        <v>45</v>
      </c>
    </row>
    <row r="150" spans="1:9" x14ac:dyDescent="0.2">
      <c r="A150" t="s">
        <v>279</v>
      </c>
      <c r="B150" s="13">
        <v>6790</v>
      </c>
      <c r="C150" t="s">
        <v>280</v>
      </c>
      <c r="D150" s="15">
        <v>45867</v>
      </c>
      <c r="E150" t="s">
        <v>281</v>
      </c>
      <c r="F150" s="1">
        <v>738.69</v>
      </c>
      <c r="G150" t="s">
        <v>91</v>
      </c>
      <c r="I150" t="s">
        <v>92</v>
      </c>
    </row>
    <row r="151" spans="1:9" x14ac:dyDescent="0.2">
      <c r="A151" t="s">
        <v>286</v>
      </c>
      <c r="B151" s="13">
        <v>6796</v>
      </c>
      <c r="C151" t="s">
        <v>18</v>
      </c>
      <c r="D151" s="15">
        <v>45848</v>
      </c>
      <c r="E151" t="s">
        <v>287</v>
      </c>
      <c r="F151" s="1">
        <v>2544</v>
      </c>
      <c r="G151" t="s">
        <v>91</v>
      </c>
      <c r="I151" t="s">
        <v>45</v>
      </c>
    </row>
    <row r="152" spans="1:9" x14ac:dyDescent="0.2">
      <c r="A152" t="s">
        <v>291</v>
      </c>
      <c r="B152" s="13">
        <v>6820</v>
      </c>
      <c r="C152" t="s">
        <v>118</v>
      </c>
      <c r="D152" s="15">
        <v>45896</v>
      </c>
      <c r="E152" t="s">
        <v>292</v>
      </c>
      <c r="F152" s="1">
        <v>2390.63</v>
      </c>
      <c r="G152" t="s">
        <v>91</v>
      </c>
      <c r="I152" t="s">
        <v>92</v>
      </c>
    </row>
    <row r="153" spans="1:9" x14ac:dyDescent="0.2">
      <c r="A153" t="s">
        <v>293</v>
      </c>
      <c r="B153" s="13">
        <v>6820</v>
      </c>
      <c r="C153" t="s">
        <v>118</v>
      </c>
      <c r="D153" s="15">
        <v>45898</v>
      </c>
      <c r="E153" t="s">
        <v>294</v>
      </c>
      <c r="F153" s="1">
        <v>10953.13</v>
      </c>
      <c r="G153" t="s">
        <v>91</v>
      </c>
      <c r="I153" t="s">
        <v>92</v>
      </c>
    </row>
    <row r="154" spans="1:9" x14ac:dyDescent="0.2">
      <c r="A154" t="s">
        <v>298</v>
      </c>
      <c r="B154" s="13">
        <v>6860</v>
      </c>
      <c r="C154" t="s">
        <v>56</v>
      </c>
      <c r="D154" s="15">
        <v>45883</v>
      </c>
      <c r="E154" t="s">
        <v>299</v>
      </c>
      <c r="F154" s="1">
        <v>850</v>
      </c>
      <c r="G154" t="s">
        <v>91</v>
      </c>
      <c r="I154" t="s">
        <v>92</v>
      </c>
    </row>
    <row r="155" spans="1:9" x14ac:dyDescent="0.2">
      <c r="A155" t="s">
        <v>300</v>
      </c>
      <c r="B155" s="13">
        <v>6860</v>
      </c>
      <c r="C155" t="s">
        <v>56</v>
      </c>
      <c r="D155" s="15">
        <v>45775</v>
      </c>
      <c r="E155" t="s">
        <v>123</v>
      </c>
      <c r="F155" s="1">
        <v>855.6</v>
      </c>
      <c r="G155" t="s">
        <v>91</v>
      </c>
      <c r="I155" t="s">
        <v>92</v>
      </c>
    </row>
    <row r="156" spans="1:9" x14ac:dyDescent="0.2">
      <c r="A156" t="s">
        <v>301</v>
      </c>
      <c r="B156" s="13">
        <v>6860</v>
      </c>
      <c r="C156" t="s">
        <v>56</v>
      </c>
      <c r="D156" s="15">
        <v>45775</v>
      </c>
      <c r="E156" t="s">
        <v>124</v>
      </c>
      <c r="F156" s="1">
        <v>1644.86</v>
      </c>
      <c r="G156" t="s">
        <v>91</v>
      </c>
      <c r="I156" t="s">
        <v>92</v>
      </c>
    </row>
    <row r="157" spans="1:9" x14ac:dyDescent="0.2">
      <c r="A157" t="s">
        <v>302</v>
      </c>
      <c r="B157" s="13">
        <v>6860</v>
      </c>
      <c r="C157" t="s">
        <v>56</v>
      </c>
      <c r="D157" s="15">
        <v>45777</v>
      </c>
      <c r="E157" t="s">
        <v>303</v>
      </c>
      <c r="F157" s="1">
        <v>8770</v>
      </c>
      <c r="G157" t="s">
        <v>91</v>
      </c>
      <c r="I157" t="s">
        <v>92</v>
      </c>
    </row>
    <row r="158" spans="1:9" x14ac:dyDescent="0.2">
      <c r="A158" t="s">
        <v>304</v>
      </c>
      <c r="B158" s="13">
        <v>6860</v>
      </c>
      <c r="C158" t="s">
        <v>56</v>
      </c>
      <c r="D158" s="15">
        <v>45772</v>
      </c>
      <c r="E158" t="s">
        <v>122</v>
      </c>
      <c r="F158" s="1">
        <v>99.8</v>
      </c>
      <c r="G158" t="s">
        <v>91</v>
      </c>
      <c r="I158" t="s">
        <v>92</v>
      </c>
    </row>
    <row r="159" spans="1:9" x14ac:dyDescent="0.2">
      <c r="A159" t="s">
        <v>307</v>
      </c>
      <c r="B159" s="13">
        <v>7100</v>
      </c>
      <c r="C159" t="s">
        <v>58</v>
      </c>
      <c r="D159" s="15">
        <v>45871</v>
      </c>
      <c r="E159" t="s">
        <v>308</v>
      </c>
      <c r="F159" s="1">
        <v>1400</v>
      </c>
      <c r="G159" t="s">
        <v>91</v>
      </c>
      <c r="I159" t="s">
        <v>92</v>
      </c>
    </row>
    <row r="160" spans="1:9" x14ac:dyDescent="0.2">
      <c r="A160" t="s">
        <v>309</v>
      </c>
      <c r="B160" s="13">
        <v>7100</v>
      </c>
      <c r="C160" t="s">
        <v>58</v>
      </c>
      <c r="D160" s="15">
        <v>45869</v>
      </c>
      <c r="E160" t="s">
        <v>310</v>
      </c>
      <c r="F160" s="1">
        <v>910</v>
      </c>
      <c r="G160" t="s">
        <v>91</v>
      </c>
      <c r="I160" t="s">
        <v>92</v>
      </c>
    </row>
    <row r="161" spans="1:9" x14ac:dyDescent="0.2">
      <c r="A161" t="s">
        <v>311</v>
      </c>
      <c r="B161" s="13">
        <v>7100</v>
      </c>
      <c r="C161" t="s">
        <v>58</v>
      </c>
      <c r="D161" s="15">
        <v>45856</v>
      </c>
      <c r="E161" t="s">
        <v>312</v>
      </c>
      <c r="F161" s="1">
        <v>2800</v>
      </c>
      <c r="G161" t="s">
        <v>91</v>
      </c>
      <c r="I161" t="s">
        <v>92</v>
      </c>
    </row>
    <row r="162" spans="1:9" x14ac:dyDescent="0.2">
      <c r="A162" t="s">
        <v>313</v>
      </c>
      <c r="B162" s="13">
        <v>7100</v>
      </c>
      <c r="C162" t="s">
        <v>58</v>
      </c>
      <c r="D162" s="15">
        <v>45844</v>
      </c>
      <c r="E162" t="s">
        <v>314</v>
      </c>
      <c r="F162" s="1">
        <v>910</v>
      </c>
      <c r="G162" t="s">
        <v>91</v>
      </c>
      <c r="I162" t="s">
        <v>92</v>
      </c>
    </row>
    <row r="163" spans="1:9" x14ac:dyDescent="0.2">
      <c r="A163" t="s">
        <v>315</v>
      </c>
      <c r="B163" s="13">
        <v>7100</v>
      </c>
      <c r="C163" t="s">
        <v>58</v>
      </c>
      <c r="D163" s="15">
        <v>45844</v>
      </c>
      <c r="E163" t="s">
        <v>316</v>
      </c>
      <c r="F163" s="1">
        <v>630</v>
      </c>
      <c r="G163" t="s">
        <v>91</v>
      </c>
      <c r="I163" t="s">
        <v>92</v>
      </c>
    </row>
    <row r="164" spans="1:9" x14ac:dyDescent="0.2">
      <c r="A164" t="s">
        <v>317</v>
      </c>
      <c r="B164" s="13">
        <v>7100</v>
      </c>
      <c r="C164" t="s">
        <v>58</v>
      </c>
      <c r="D164" s="15">
        <v>45843</v>
      </c>
      <c r="E164" t="s">
        <v>318</v>
      </c>
      <c r="F164" s="1">
        <v>700</v>
      </c>
      <c r="G164" t="s">
        <v>91</v>
      </c>
      <c r="I164" t="s">
        <v>92</v>
      </c>
    </row>
    <row r="165" spans="1:9" x14ac:dyDescent="0.2">
      <c r="A165" t="s">
        <v>319</v>
      </c>
      <c r="B165" s="13">
        <v>7100</v>
      </c>
      <c r="C165" t="s">
        <v>58</v>
      </c>
      <c r="D165" s="15">
        <v>45813</v>
      </c>
      <c r="E165" t="s">
        <v>320</v>
      </c>
      <c r="F165" s="1">
        <v>910</v>
      </c>
      <c r="G165" t="s">
        <v>91</v>
      </c>
      <c r="I165" t="s">
        <v>92</v>
      </c>
    </row>
    <row r="166" spans="1:9" x14ac:dyDescent="0.2">
      <c r="A166" t="s">
        <v>321</v>
      </c>
      <c r="B166" s="13">
        <v>7100</v>
      </c>
      <c r="C166" t="s">
        <v>58</v>
      </c>
      <c r="D166" s="15">
        <v>45876</v>
      </c>
      <c r="E166" t="s">
        <v>322</v>
      </c>
      <c r="F166" s="1">
        <v>700</v>
      </c>
      <c r="G166" t="s">
        <v>91</v>
      </c>
      <c r="I166" t="s">
        <v>92</v>
      </c>
    </row>
    <row r="167" spans="1:9" x14ac:dyDescent="0.2">
      <c r="A167" t="s">
        <v>323</v>
      </c>
      <c r="B167" s="13">
        <v>7100</v>
      </c>
      <c r="C167" t="s">
        <v>58</v>
      </c>
      <c r="D167" s="15">
        <v>45777</v>
      </c>
      <c r="E167" t="s">
        <v>138</v>
      </c>
      <c r="F167" s="1">
        <v>4642</v>
      </c>
      <c r="G167" t="s">
        <v>91</v>
      </c>
      <c r="I167" t="s">
        <v>92</v>
      </c>
    </row>
    <row r="168" spans="1:9" x14ac:dyDescent="0.2">
      <c r="A168" t="s">
        <v>324</v>
      </c>
      <c r="B168" s="13">
        <v>7100</v>
      </c>
      <c r="C168" t="s">
        <v>58</v>
      </c>
      <c r="D168" s="15">
        <v>45775</v>
      </c>
      <c r="E168" t="s">
        <v>137</v>
      </c>
      <c r="F168" s="1">
        <v>2832</v>
      </c>
      <c r="G168" t="s">
        <v>91</v>
      </c>
      <c r="I168" t="s">
        <v>92</v>
      </c>
    </row>
    <row r="169" spans="1:9" x14ac:dyDescent="0.2">
      <c r="A169" t="s">
        <v>325</v>
      </c>
      <c r="B169" s="13">
        <v>7100</v>
      </c>
      <c r="C169" t="s">
        <v>58</v>
      </c>
      <c r="D169" s="15">
        <v>45772</v>
      </c>
      <c r="E169" t="s">
        <v>134</v>
      </c>
      <c r="F169" s="1">
        <v>1298.5</v>
      </c>
      <c r="G169" t="s">
        <v>91</v>
      </c>
      <c r="I169" t="s">
        <v>92</v>
      </c>
    </row>
    <row r="170" spans="1:9" x14ac:dyDescent="0.2">
      <c r="A170" t="s">
        <v>326</v>
      </c>
      <c r="B170" s="13">
        <v>7100</v>
      </c>
      <c r="C170" t="s">
        <v>58</v>
      </c>
      <c r="D170" s="15">
        <v>45774</v>
      </c>
      <c r="E170" t="s">
        <v>136</v>
      </c>
      <c r="F170" s="1">
        <v>3615</v>
      </c>
      <c r="G170" t="s">
        <v>91</v>
      </c>
      <c r="I170" t="s">
        <v>92</v>
      </c>
    </row>
    <row r="171" spans="1:9" x14ac:dyDescent="0.2">
      <c r="A171" t="s">
        <v>327</v>
      </c>
      <c r="B171" s="13">
        <v>7100</v>
      </c>
      <c r="C171" t="s">
        <v>58</v>
      </c>
      <c r="D171" s="15">
        <v>45772</v>
      </c>
      <c r="E171" t="s">
        <v>135</v>
      </c>
      <c r="F171" s="1">
        <v>1304.8</v>
      </c>
      <c r="G171" t="s">
        <v>91</v>
      </c>
      <c r="I171" t="s">
        <v>92</v>
      </c>
    </row>
    <row r="172" spans="1:9" x14ac:dyDescent="0.2">
      <c r="A172" t="s">
        <v>333</v>
      </c>
      <c r="B172" s="13">
        <v>7140</v>
      </c>
      <c r="C172" t="s">
        <v>59</v>
      </c>
      <c r="D172" s="15">
        <v>45923</v>
      </c>
      <c r="E172" t="s">
        <v>334</v>
      </c>
      <c r="F172" s="1">
        <v>2487</v>
      </c>
      <c r="G172" t="s">
        <v>91</v>
      </c>
      <c r="I172" t="s">
        <v>92</v>
      </c>
    </row>
    <row r="173" spans="1:9" x14ac:dyDescent="0.2">
      <c r="A173" t="s">
        <v>335</v>
      </c>
      <c r="B173" s="13">
        <v>7140</v>
      </c>
      <c r="C173" t="s">
        <v>59</v>
      </c>
      <c r="D173" s="15">
        <v>45908</v>
      </c>
      <c r="E173" t="s">
        <v>336</v>
      </c>
      <c r="F173" s="1">
        <v>1699</v>
      </c>
      <c r="G173" t="s">
        <v>91</v>
      </c>
      <c r="I173" t="s">
        <v>92</v>
      </c>
    </row>
    <row r="174" spans="1:9" x14ac:dyDescent="0.2">
      <c r="A174" t="s">
        <v>337</v>
      </c>
      <c r="B174" s="13">
        <v>7140</v>
      </c>
      <c r="C174" t="s">
        <v>59</v>
      </c>
      <c r="D174" s="15">
        <v>45923</v>
      </c>
      <c r="E174" t="s">
        <v>338</v>
      </c>
      <c r="F174" s="1">
        <v>5447.94</v>
      </c>
      <c r="G174" t="s">
        <v>91</v>
      </c>
      <c r="I174" t="s">
        <v>92</v>
      </c>
    </row>
    <row r="175" spans="1:9" x14ac:dyDescent="0.2">
      <c r="A175" t="s">
        <v>339</v>
      </c>
      <c r="B175" s="13">
        <v>7140</v>
      </c>
      <c r="C175" t="s">
        <v>59</v>
      </c>
      <c r="D175" s="15">
        <v>45923</v>
      </c>
      <c r="E175" t="s">
        <v>340</v>
      </c>
      <c r="F175" s="1">
        <v>2661.82</v>
      </c>
      <c r="G175" t="s">
        <v>91</v>
      </c>
      <c r="I175" t="s">
        <v>92</v>
      </c>
    </row>
    <row r="176" spans="1:9" x14ac:dyDescent="0.2">
      <c r="A176" t="s">
        <v>341</v>
      </c>
      <c r="B176" s="13">
        <v>7140</v>
      </c>
      <c r="C176" t="s">
        <v>59</v>
      </c>
      <c r="D176" s="15">
        <v>45896</v>
      </c>
      <c r="E176" t="s">
        <v>342</v>
      </c>
      <c r="F176" s="1">
        <v>550</v>
      </c>
      <c r="G176" t="s">
        <v>91</v>
      </c>
      <c r="I176" t="s">
        <v>92</v>
      </c>
    </row>
    <row r="177" spans="1:9" x14ac:dyDescent="0.2">
      <c r="A177" t="s">
        <v>343</v>
      </c>
      <c r="B177" s="13">
        <v>7140</v>
      </c>
      <c r="C177" t="s">
        <v>59</v>
      </c>
      <c r="D177" s="15">
        <v>45884</v>
      </c>
      <c r="E177" t="s">
        <v>344</v>
      </c>
      <c r="F177" s="1">
        <v>829</v>
      </c>
      <c r="G177" t="s">
        <v>91</v>
      </c>
      <c r="I177" t="s">
        <v>92</v>
      </c>
    </row>
    <row r="178" spans="1:9" x14ac:dyDescent="0.2">
      <c r="A178" t="s">
        <v>345</v>
      </c>
      <c r="B178" s="13">
        <v>7140</v>
      </c>
      <c r="C178" t="s">
        <v>59</v>
      </c>
      <c r="D178" s="15">
        <v>45883</v>
      </c>
      <c r="E178" t="s">
        <v>346</v>
      </c>
      <c r="F178" s="1">
        <v>1099</v>
      </c>
      <c r="G178" t="s">
        <v>91</v>
      </c>
      <c r="I178" t="s">
        <v>92</v>
      </c>
    </row>
    <row r="179" spans="1:9" x14ac:dyDescent="0.2">
      <c r="A179" t="s">
        <v>347</v>
      </c>
      <c r="B179" s="13">
        <v>7140</v>
      </c>
      <c r="C179" t="s">
        <v>59</v>
      </c>
      <c r="D179" s="15">
        <v>45775</v>
      </c>
      <c r="E179" t="s">
        <v>158</v>
      </c>
      <c r="F179" s="1">
        <v>244</v>
      </c>
      <c r="G179" t="s">
        <v>91</v>
      </c>
      <c r="I179" t="s">
        <v>92</v>
      </c>
    </row>
    <row r="180" spans="1:9" x14ac:dyDescent="0.2">
      <c r="A180" t="s">
        <v>348</v>
      </c>
      <c r="B180" s="13">
        <v>7140</v>
      </c>
      <c r="C180" t="s">
        <v>59</v>
      </c>
      <c r="D180" s="15">
        <v>45775</v>
      </c>
      <c r="E180" t="s">
        <v>159</v>
      </c>
      <c r="F180" s="1">
        <v>280</v>
      </c>
      <c r="G180" t="s">
        <v>91</v>
      </c>
      <c r="I180" t="s">
        <v>92</v>
      </c>
    </row>
    <row r="181" spans="1:9" x14ac:dyDescent="0.2">
      <c r="A181" t="s">
        <v>349</v>
      </c>
      <c r="B181" s="13">
        <v>7140</v>
      </c>
      <c r="C181" t="s">
        <v>59</v>
      </c>
      <c r="D181" s="15">
        <v>45775</v>
      </c>
      <c r="E181" t="s">
        <v>160</v>
      </c>
      <c r="F181" s="1">
        <v>574</v>
      </c>
      <c r="G181" t="s">
        <v>91</v>
      </c>
      <c r="I181" t="s">
        <v>92</v>
      </c>
    </row>
    <row r="182" spans="1:9" x14ac:dyDescent="0.2">
      <c r="A182" t="s">
        <v>302</v>
      </c>
      <c r="B182" s="13">
        <v>7140</v>
      </c>
      <c r="C182" t="s">
        <v>59</v>
      </c>
      <c r="D182" s="15">
        <v>45777</v>
      </c>
      <c r="E182" t="s">
        <v>350</v>
      </c>
      <c r="F182" s="1">
        <v>65955</v>
      </c>
      <c r="G182" t="s">
        <v>91</v>
      </c>
      <c r="I182" t="s">
        <v>92</v>
      </c>
    </row>
    <row r="183" spans="1:9" x14ac:dyDescent="0.2">
      <c r="A183" t="s">
        <v>351</v>
      </c>
      <c r="B183" s="13">
        <v>7140</v>
      </c>
      <c r="C183" t="s">
        <v>59</v>
      </c>
      <c r="D183" s="15">
        <v>45772</v>
      </c>
      <c r="E183" t="s">
        <v>157</v>
      </c>
      <c r="F183" s="1">
        <v>199</v>
      </c>
      <c r="G183" t="s">
        <v>91</v>
      </c>
      <c r="I183" t="s">
        <v>92</v>
      </c>
    </row>
    <row r="184" spans="1:9" x14ac:dyDescent="0.2">
      <c r="A184" t="s">
        <v>353</v>
      </c>
      <c r="B184" s="13">
        <v>7140</v>
      </c>
      <c r="C184" t="s">
        <v>59</v>
      </c>
      <c r="D184" s="15">
        <v>45737</v>
      </c>
      <c r="E184" t="s">
        <v>153</v>
      </c>
      <c r="F184" s="1">
        <v>1429</v>
      </c>
      <c r="G184" t="s">
        <v>91</v>
      </c>
      <c r="I184" t="s">
        <v>92</v>
      </c>
    </row>
    <row r="185" spans="1:9" x14ac:dyDescent="0.2">
      <c r="A185" t="s">
        <v>369</v>
      </c>
      <c r="B185" s="13">
        <v>7320</v>
      </c>
      <c r="C185" t="s">
        <v>370</v>
      </c>
      <c r="D185" s="15">
        <v>45909</v>
      </c>
      <c r="E185" t="s">
        <v>371</v>
      </c>
      <c r="F185" s="1">
        <v>66510.55</v>
      </c>
      <c r="G185" t="s">
        <v>91</v>
      </c>
      <c r="I185" t="s">
        <v>372</v>
      </c>
    </row>
    <row r="186" spans="1:9" x14ac:dyDescent="0.2">
      <c r="A186" t="s">
        <v>373</v>
      </c>
      <c r="B186" s="13">
        <v>7320</v>
      </c>
      <c r="C186" t="s">
        <v>370</v>
      </c>
      <c r="D186" s="15">
        <v>45916</v>
      </c>
      <c r="E186" t="s">
        <v>374</v>
      </c>
      <c r="F186" s="1">
        <v>3571.49</v>
      </c>
      <c r="G186" t="s">
        <v>91</v>
      </c>
      <c r="I186" t="s">
        <v>372</v>
      </c>
    </row>
    <row r="187" spans="1:9" x14ac:dyDescent="0.2">
      <c r="A187" t="s">
        <v>375</v>
      </c>
      <c r="B187" s="13">
        <v>7320</v>
      </c>
      <c r="C187" t="s">
        <v>370</v>
      </c>
      <c r="D187" s="15">
        <v>45900</v>
      </c>
      <c r="E187" t="s">
        <v>376</v>
      </c>
      <c r="F187" s="1">
        <v>8928.51</v>
      </c>
      <c r="G187" t="s">
        <v>91</v>
      </c>
      <c r="I187" t="s">
        <v>372</v>
      </c>
    </row>
    <row r="188" spans="1:9" x14ac:dyDescent="0.2">
      <c r="A188" t="s">
        <v>377</v>
      </c>
      <c r="B188" s="13">
        <v>7320</v>
      </c>
      <c r="C188" t="s">
        <v>370</v>
      </c>
      <c r="D188" s="15">
        <v>45880</v>
      </c>
      <c r="E188" t="s">
        <v>378</v>
      </c>
      <c r="F188" s="1">
        <v>2500</v>
      </c>
      <c r="G188" t="s">
        <v>91</v>
      </c>
      <c r="I188" t="s">
        <v>92</v>
      </c>
    </row>
    <row r="189" spans="1:9" x14ac:dyDescent="0.2">
      <c r="A189" t="s">
        <v>379</v>
      </c>
      <c r="B189" s="13">
        <v>7320</v>
      </c>
      <c r="C189" t="s">
        <v>370</v>
      </c>
      <c r="D189" s="15">
        <v>45846</v>
      </c>
      <c r="E189" t="s">
        <v>380</v>
      </c>
      <c r="F189" s="1">
        <v>18110</v>
      </c>
      <c r="G189" t="s">
        <v>91</v>
      </c>
      <c r="I189" t="s">
        <v>45</v>
      </c>
    </row>
    <row r="190" spans="1:9" x14ac:dyDescent="0.2">
      <c r="A190" t="s">
        <v>381</v>
      </c>
      <c r="B190" s="13">
        <v>7320</v>
      </c>
      <c r="C190" t="s">
        <v>370</v>
      </c>
      <c r="D190" s="15">
        <v>45838</v>
      </c>
      <c r="E190" t="s">
        <v>382</v>
      </c>
      <c r="F190" s="1">
        <v>2560</v>
      </c>
      <c r="G190" t="s">
        <v>91</v>
      </c>
      <c r="I190" t="s">
        <v>92</v>
      </c>
    </row>
    <row r="191" spans="1:9" x14ac:dyDescent="0.2">
      <c r="A191" t="s">
        <v>339</v>
      </c>
      <c r="B191" s="13">
        <v>7430</v>
      </c>
      <c r="C191" t="s">
        <v>60</v>
      </c>
      <c r="D191" s="15">
        <v>45923</v>
      </c>
      <c r="E191" t="s">
        <v>383</v>
      </c>
      <c r="F191" s="1">
        <v>460</v>
      </c>
      <c r="G191" t="s">
        <v>91</v>
      </c>
      <c r="I191" t="s">
        <v>92</v>
      </c>
    </row>
    <row r="192" spans="1:9" x14ac:dyDescent="0.2">
      <c r="A192" t="s">
        <v>384</v>
      </c>
      <c r="B192" s="13">
        <v>7430</v>
      </c>
      <c r="C192" t="s">
        <v>60</v>
      </c>
      <c r="D192" s="15">
        <v>45918</v>
      </c>
      <c r="E192" t="s">
        <v>385</v>
      </c>
      <c r="F192" s="1">
        <v>1000</v>
      </c>
      <c r="G192" t="s">
        <v>91</v>
      </c>
      <c r="I192" t="s">
        <v>45</v>
      </c>
    </row>
  </sheetData>
  <sortState xmlns:xlrd2="http://schemas.microsoft.com/office/spreadsheetml/2017/richdata2" ref="A44:I192">
    <sortCondition ref="G44:G192"/>
    <sortCondition ref="B44:B19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34157-A4CF-47CA-AC70-12F770E814A2}">
  <dimension ref="A1:L235"/>
  <sheetViews>
    <sheetView topLeftCell="C1" workbookViewId="0">
      <selection activeCell="K2" sqref="K2"/>
    </sheetView>
  </sheetViews>
  <sheetFormatPr baseColWidth="10" defaultColWidth="8.83203125" defaultRowHeight="15" x14ac:dyDescent="0.2"/>
  <cols>
    <col min="1" max="1" width="7.83203125" style="20" customWidth="1"/>
    <col min="2" max="2" width="9.5" style="20" customWidth="1"/>
    <col min="3" max="3" width="24.5" style="20" customWidth="1"/>
    <col min="4" max="4" width="12.1640625" style="13" customWidth="1"/>
    <col min="5" max="5" width="40.1640625" style="20" customWidth="1"/>
    <col min="6" max="6" width="12.1640625" style="21" customWidth="1"/>
    <col min="7" max="7" width="7.83203125" style="20" customWidth="1"/>
    <col min="8" max="8" width="28" style="20" customWidth="1"/>
    <col min="9" max="9" width="36.1640625" style="20" customWidth="1"/>
    <col min="10" max="10" width="32.83203125" bestFit="1" customWidth="1"/>
    <col min="11" max="11" width="12.6640625" customWidth="1"/>
    <col min="12" max="12" width="10.5" bestFit="1" customWidth="1"/>
  </cols>
  <sheetData>
    <row r="1" spans="1:12" x14ac:dyDescent="0.2">
      <c r="A1" s="20" t="s">
        <v>441</v>
      </c>
      <c r="B1" s="20" t="s">
        <v>442</v>
      </c>
      <c r="C1" s="20" t="s">
        <v>33</v>
      </c>
      <c r="D1" s="13" t="s">
        <v>15</v>
      </c>
      <c r="E1" s="20" t="s">
        <v>34</v>
      </c>
      <c r="F1" s="21" t="s">
        <v>36</v>
      </c>
      <c r="G1" s="20" t="s">
        <v>443</v>
      </c>
      <c r="H1" s="20" t="s">
        <v>444</v>
      </c>
      <c r="I1" s="20" t="s">
        <v>35</v>
      </c>
    </row>
    <row r="2" spans="1:12" x14ac:dyDescent="0.2">
      <c r="A2" s="20">
        <v>80075</v>
      </c>
      <c r="B2" s="20">
        <v>3200</v>
      </c>
      <c r="C2" s="20" t="s">
        <v>71</v>
      </c>
      <c r="D2" s="13" t="s">
        <v>445</v>
      </c>
      <c r="E2" s="20" t="s">
        <v>72</v>
      </c>
      <c r="F2" s="21">
        <v>-3740</v>
      </c>
      <c r="G2" s="20" t="s">
        <v>446</v>
      </c>
      <c r="H2" s="20" t="s">
        <v>447</v>
      </c>
      <c r="I2" s="20" t="s">
        <v>448</v>
      </c>
      <c r="J2" s="16" t="s">
        <v>449</v>
      </c>
      <c r="K2" s="38" t="s">
        <v>662</v>
      </c>
    </row>
    <row r="3" spans="1:12" s="23" customFormat="1" x14ac:dyDescent="0.2">
      <c r="A3" s="20">
        <v>50011</v>
      </c>
      <c r="B3" s="20">
        <v>3400</v>
      </c>
      <c r="C3" s="20" t="s">
        <v>47</v>
      </c>
      <c r="D3" s="13" t="s">
        <v>450</v>
      </c>
      <c r="E3" s="20" t="s">
        <v>74</v>
      </c>
      <c r="F3" s="21">
        <v>-224000.01</v>
      </c>
      <c r="G3" s="20" t="s">
        <v>451</v>
      </c>
      <c r="H3" s="20" t="s">
        <v>452</v>
      </c>
      <c r="I3" s="20" t="s">
        <v>453</v>
      </c>
      <c r="J3" s="14" t="s">
        <v>454</v>
      </c>
      <c r="K3" s="22">
        <v>-122592.36</v>
      </c>
      <c r="L3"/>
    </row>
    <row r="4" spans="1:12" x14ac:dyDescent="0.2">
      <c r="A4" s="20">
        <v>80041</v>
      </c>
      <c r="B4" s="20">
        <v>3420</v>
      </c>
      <c r="C4" s="20" t="s">
        <v>44</v>
      </c>
      <c r="D4" s="13" t="s">
        <v>455</v>
      </c>
      <c r="E4" s="20" t="s">
        <v>75</v>
      </c>
      <c r="F4" s="21">
        <v>-122592.36</v>
      </c>
      <c r="G4" s="20" t="s">
        <v>454</v>
      </c>
      <c r="H4" s="20" t="s">
        <v>456</v>
      </c>
      <c r="I4" s="20" t="s">
        <v>457</v>
      </c>
      <c r="J4" s="24" t="s">
        <v>456</v>
      </c>
      <c r="K4" s="22">
        <v>-122592.36</v>
      </c>
    </row>
    <row r="5" spans="1:12" x14ac:dyDescent="0.2">
      <c r="A5" s="20">
        <v>80009</v>
      </c>
      <c r="B5" s="20">
        <v>3900</v>
      </c>
      <c r="C5" s="20" t="s">
        <v>48</v>
      </c>
      <c r="D5" s="13" t="s">
        <v>458</v>
      </c>
      <c r="E5" s="20" t="s">
        <v>459</v>
      </c>
      <c r="F5" s="21">
        <v>-50000</v>
      </c>
      <c r="G5" s="20" t="s">
        <v>460</v>
      </c>
      <c r="H5" s="20" t="s">
        <v>461</v>
      </c>
      <c r="I5" s="20" t="s">
        <v>462</v>
      </c>
      <c r="J5" s="14" t="s">
        <v>451</v>
      </c>
      <c r="K5" s="22">
        <v>-224000.01</v>
      </c>
    </row>
    <row r="6" spans="1:12" x14ac:dyDescent="0.2">
      <c r="A6" s="20">
        <v>80029</v>
      </c>
      <c r="B6" s="20">
        <v>3900</v>
      </c>
      <c r="C6" s="20" t="s">
        <v>48</v>
      </c>
      <c r="D6" s="13" t="s">
        <v>463</v>
      </c>
      <c r="E6" s="20" t="s">
        <v>77</v>
      </c>
      <c r="F6" s="21">
        <v>-6425</v>
      </c>
      <c r="G6" s="20" t="s">
        <v>446</v>
      </c>
      <c r="H6" s="20" t="s">
        <v>447</v>
      </c>
      <c r="I6" s="20" t="s">
        <v>464</v>
      </c>
      <c r="J6" s="24" t="s">
        <v>452</v>
      </c>
      <c r="K6" s="22">
        <v>-224000.01</v>
      </c>
    </row>
    <row r="7" spans="1:12" x14ac:dyDescent="0.2">
      <c r="A7" s="20">
        <v>80060</v>
      </c>
      <c r="B7" s="20">
        <v>3900</v>
      </c>
      <c r="C7" s="20" t="s">
        <v>48</v>
      </c>
      <c r="D7" s="13" t="s">
        <v>465</v>
      </c>
      <c r="E7" s="20" t="s">
        <v>466</v>
      </c>
      <c r="F7" s="21">
        <v>-50000</v>
      </c>
      <c r="G7" s="20" t="s">
        <v>460</v>
      </c>
      <c r="H7" s="20" t="s">
        <v>461</v>
      </c>
      <c r="I7" s="20" t="s">
        <v>462</v>
      </c>
      <c r="J7" s="14" t="s">
        <v>467</v>
      </c>
      <c r="K7" s="22">
        <v>-41635</v>
      </c>
    </row>
    <row r="8" spans="1:12" x14ac:dyDescent="0.2">
      <c r="A8" s="20">
        <v>80134</v>
      </c>
      <c r="B8" s="20">
        <v>3920</v>
      </c>
      <c r="C8" s="20" t="s">
        <v>468</v>
      </c>
      <c r="D8" s="13" t="s">
        <v>469</v>
      </c>
      <c r="E8" s="20" t="s">
        <v>470</v>
      </c>
      <c r="F8" s="21">
        <v>-41635</v>
      </c>
      <c r="G8" s="20" t="s">
        <v>467</v>
      </c>
      <c r="H8" s="20" t="s">
        <v>471</v>
      </c>
      <c r="I8" s="20" t="s">
        <v>462</v>
      </c>
      <c r="J8" s="24" t="s">
        <v>471</v>
      </c>
      <c r="K8" s="22">
        <v>-41635</v>
      </c>
    </row>
    <row r="9" spans="1:12" x14ac:dyDescent="0.2">
      <c r="A9" s="20">
        <v>50010</v>
      </c>
      <c r="B9" s="20">
        <v>3940</v>
      </c>
      <c r="C9" s="20" t="s">
        <v>49</v>
      </c>
      <c r="D9" s="13" t="s">
        <v>472</v>
      </c>
      <c r="E9" s="20" t="s">
        <v>79</v>
      </c>
      <c r="F9" s="21">
        <v>-2000</v>
      </c>
      <c r="G9" s="20" t="s">
        <v>473</v>
      </c>
      <c r="H9" s="20" t="s">
        <v>474</v>
      </c>
      <c r="I9" s="20" t="s">
        <v>462</v>
      </c>
      <c r="J9" s="14" t="s">
        <v>460</v>
      </c>
      <c r="K9" s="22">
        <v>-180200</v>
      </c>
    </row>
    <row r="10" spans="1:12" x14ac:dyDescent="0.2">
      <c r="A10" s="20">
        <v>50009</v>
      </c>
      <c r="B10" s="20">
        <v>3940</v>
      </c>
      <c r="C10" s="20" t="s">
        <v>49</v>
      </c>
      <c r="D10" s="13" t="s">
        <v>472</v>
      </c>
      <c r="E10" s="20" t="s">
        <v>80</v>
      </c>
      <c r="F10" s="21">
        <v>-4000</v>
      </c>
      <c r="G10" s="20" t="s">
        <v>473</v>
      </c>
      <c r="H10" s="20" t="s">
        <v>474</v>
      </c>
      <c r="I10" s="20" t="s">
        <v>462</v>
      </c>
      <c r="J10" s="24" t="s">
        <v>461</v>
      </c>
      <c r="K10" s="22">
        <v>-180200</v>
      </c>
    </row>
    <row r="11" spans="1:12" x14ac:dyDescent="0.2">
      <c r="A11" s="20">
        <v>50008</v>
      </c>
      <c r="B11" s="20">
        <v>3940</v>
      </c>
      <c r="C11" s="20" t="s">
        <v>49</v>
      </c>
      <c r="D11" s="13" t="s">
        <v>472</v>
      </c>
      <c r="E11" s="20" t="s">
        <v>81</v>
      </c>
      <c r="F11" s="21">
        <v>-2000</v>
      </c>
      <c r="G11" s="20" t="s">
        <v>473</v>
      </c>
      <c r="H11" s="20" t="s">
        <v>474</v>
      </c>
      <c r="I11" s="20" t="s">
        <v>462</v>
      </c>
      <c r="J11" s="14" t="s">
        <v>473</v>
      </c>
      <c r="K11" s="22">
        <v>-65800</v>
      </c>
    </row>
    <row r="12" spans="1:12" x14ac:dyDescent="0.2">
      <c r="A12" s="20">
        <v>50007</v>
      </c>
      <c r="B12" s="20">
        <v>3940</v>
      </c>
      <c r="C12" s="20" t="s">
        <v>49</v>
      </c>
      <c r="D12" s="13" t="s">
        <v>472</v>
      </c>
      <c r="E12" s="20" t="s">
        <v>82</v>
      </c>
      <c r="F12" s="21">
        <v>-3000</v>
      </c>
      <c r="G12" s="20" t="s">
        <v>473</v>
      </c>
      <c r="H12" s="20" t="s">
        <v>474</v>
      </c>
      <c r="I12" s="20" t="s">
        <v>462</v>
      </c>
      <c r="J12" s="24" t="s">
        <v>474</v>
      </c>
      <c r="K12" s="22">
        <v>-65800</v>
      </c>
    </row>
    <row r="13" spans="1:12" x14ac:dyDescent="0.2">
      <c r="A13" s="20">
        <v>50006</v>
      </c>
      <c r="B13" s="20">
        <v>3940</v>
      </c>
      <c r="C13" s="20" t="s">
        <v>49</v>
      </c>
      <c r="D13" s="13" t="s">
        <v>472</v>
      </c>
      <c r="E13" s="20" t="s">
        <v>83</v>
      </c>
      <c r="F13" s="21">
        <v>-1000</v>
      </c>
      <c r="G13" s="20" t="s">
        <v>473</v>
      </c>
      <c r="H13" s="20" t="s">
        <v>474</v>
      </c>
      <c r="I13" s="20" t="s">
        <v>462</v>
      </c>
      <c r="J13" s="14" t="s">
        <v>446</v>
      </c>
      <c r="K13" s="22">
        <v>-46494.97</v>
      </c>
    </row>
    <row r="14" spans="1:12" x14ac:dyDescent="0.2">
      <c r="A14" s="20">
        <v>50005</v>
      </c>
      <c r="B14" s="20">
        <v>3940</v>
      </c>
      <c r="C14" s="20" t="s">
        <v>49</v>
      </c>
      <c r="D14" s="13" t="s">
        <v>472</v>
      </c>
      <c r="E14" s="20" t="s">
        <v>84</v>
      </c>
      <c r="F14" s="21">
        <v>-1000</v>
      </c>
      <c r="G14" s="20" t="s">
        <v>473</v>
      </c>
      <c r="H14" s="20" t="s">
        <v>474</v>
      </c>
      <c r="I14" s="20" t="s">
        <v>462</v>
      </c>
      <c r="J14" s="24" t="s">
        <v>447</v>
      </c>
      <c r="K14" s="22">
        <v>-46494.97</v>
      </c>
    </row>
    <row r="15" spans="1:12" x14ac:dyDescent="0.2">
      <c r="A15" s="20">
        <v>50004</v>
      </c>
      <c r="B15" s="20">
        <v>3940</v>
      </c>
      <c r="C15" s="20" t="s">
        <v>49</v>
      </c>
      <c r="D15" s="13" t="s">
        <v>472</v>
      </c>
      <c r="E15" s="20" t="s">
        <v>85</v>
      </c>
      <c r="F15" s="21">
        <v>-1000</v>
      </c>
      <c r="G15" s="20" t="s">
        <v>473</v>
      </c>
      <c r="H15" s="20" t="s">
        <v>474</v>
      </c>
      <c r="I15" s="20" t="s">
        <v>462</v>
      </c>
      <c r="J15" s="14" t="s">
        <v>475</v>
      </c>
      <c r="K15" s="22">
        <v>141363.04999999999</v>
      </c>
    </row>
    <row r="16" spans="1:12" x14ac:dyDescent="0.2">
      <c r="A16" s="20">
        <v>50003</v>
      </c>
      <c r="B16" s="20">
        <v>3940</v>
      </c>
      <c r="C16" s="20" t="s">
        <v>49</v>
      </c>
      <c r="D16" s="13" t="s">
        <v>472</v>
      </c>
      <c r="E16" s="20" t="s">
        <v>86</v>
      </c>
      <c r="F16" s="21">
        <v>-4000</v>
      </c>
      <c r="G16" s="20" t="s">
        <v>473</v>
      </c>
      <c r="H16" s="20" t="s">
        <v>474</v>
      </c>
      <c r="I16" s="20" t="s">
        <v>462</v>
      </c>
      <c r="J16" s="24" t="s">
        <v>26</v>
      </c>
      <c r="K16" s="22">
        <v>141363.04999999999</v>
      </c>
    </row>
    <row r="17" spans="1:11" x14ac:dyDescent="0.2">
      <c r="A17" s="20">
        <v>50002</v>
      </c>
      <c r="B17" s="20">
        <v>3940</v>
      </c>
      <c r="C17" s="20" t="s">
        <v>49</v>
      </c>
      <c r="D17" s="13" t="s">
        <v>472</v>
      </c>
      <c r="E17" s="20" t="s">
        <v>87</v>
      </c>
      <c r="F17" s="21">
        <v>-2000</v>
      </c>
      <c r="G17" s="20" t="s">
        <v>473</v>
      </c>
      <c r="H17" s="20" t="s">
        <v>474</v>
      </c>
      <c r="I17" s="20" t="s">
        <v>462</v>
      </c>
      <c r="J17" s="14" t="s">
        <v>476</v>
      </c>
      <c r="K17" s="22">
        <v>28440.75</v>
      </c>
    </row>
    <row r="18" spans="1:11" x14ac:dyDescent="0.2">
      <c r="A18" s="20">
        <v>50001</v>
      </c>
      <c r="B18" s="20">
        <v>3940</v>
      </c>
      <c r="C18" s="20" t="s">
        <v>49</v>
      </c>
      <c r="D18" s="13" t="s">
        <v>472</v>
      </c>
      <c r="E18" s="20" t="s">
        <v>88</v>
      </c>
      <c r="F18" s="21">
        <v>-3000</v>
      </c>
      <c r="G18" s="20" t="s">
        <v>473</v>
      </c>
      <c r="H18" s="20" t="s">
        <v>474</v>
      </c>
      <c r="I18" s="20" t="s">
        <v>462</v>
      </c>
      <c r="J18" s="24" t="s">
        <v>29</v>
      </c>
      <c r="K18" s="22">
        <v>28440.75</v>
      </c>
    </row>
    <row r="19" spans="1:11" x14ac:dyDescent="0.2">
      <c r="A19" s="20">
        <v>50000</v>
      </c>
      <c r="B19" s="20">
        <v>3940</v>
      </c>
      <c r="C19" s="20" t="s">
        <v>49</v>
      </c>
      <c r="D19" s="13" t="s">
        <v>472</v>
      </c>
      <c r="E19" s="20" t="s">
        <v>89</v>
      </c>
      <c r="F19" s="21">
        <v>-3000</v>
      </c>
      <c r="G19" s="20" t="s">
        <v>473</v>
      </c>
      <c r="H19" s="20" t="s">
        <v>474</v>
      </c>
      <c r="I19" s="20" t="s">
        <v>462</v>
      </c>
      <c r="J19" s="14" t="s">
        <v>477</v>
      </c>
      <c r="K19" s="22">
        <v>240614.32</v>
      </c>
    </row>
    <row r="20" spans="1:11" x14ac:dyDescent="0.2">
      <c r="A20" s="20">
        <v>50019</v>
      </c>
      <c r="B20" s="20">
        <v>3940</v>
      </c>
      <c r="C20" s="20" t="s">
        <v>49</v>
      </c>
      <c r="D20" s="13" t="s">
        <v>478</v>
      </c>
      <c r="E20" s="20" t="s">
        <v>90</v>
      </c>
      <c r="F20" s="21">
        <v>-1000</v>
      </c>
      <c r="G20" s="20" t="s">
        <v>473</v>
      </c>
      <c r="H20" s="20" t="s">
        <v>474</v>
      </c>
      <c r="I20" s="20" t="s">
        <v>479</v>
      </c>
      <c r="J20" s="24" t="s">
        <v>91</v>
      </c>
      <c r="K20" s="22">
        <v>240614.32</v>
      </c>
    </row>
    <row r="21" spans="1:11" x14ac:dyDescent="0.2">
      <c r="A21" s="20">
        <v>50018</v>
      </c>
      <c r="B21" s="20">
        <v>3940</v>
      </c>
      <c r="C21" s="20" t="s">
        <v>49</v>
      </c>
      <c r="D21" s="13" t="s">
        <v>478</v>
      </c>
      <c r="E21" s="20" t="s">
        <v>93</v>
      </c>
      <c r="F21" s="21">
        <v>-2000</v>
      </c>
      <c r="G21" s="20" t="s">
        <v>473</v>
      </c>
      <c r="H21" s="20" t="s">
        <v>474</v>
      </c>
      <c r="I21" s="20" t="s">
        <v>479</v>
      </c>
      <c r="J21" s="14" t="s">
        <v>480</v>
      </c>
      <c r="K21" s="22">
        <v>130581.95</v>
      </c>
    </row>
    <row r="22" spans="1:11" x14ac:dyDescent="0.2">
      <c r="A22" s="20">
        <v>50017</v>
      </c>
      <c r="B22" s="20">
        <v>3940</v>
      </c>
      <c r="C22" s="20" t="s">
        <v>49</v>
      </c>
      <c r="D22" s="13" t="s">
        <v>478</v>
      </c>
      <c r="E22" s="20" t="s">
        <v>94</v>
      </c>
      <c r="F22" s="21">
        <v>-1000</v>
      </c>
      <c r="G22" s="20" t="s">
        <v>473</v>
      </c>
      <c r="H22" s="20" t="s">
        <v>474</v>
      </c>
      <c r="I22" s="20" t="s">
        <v>479</v>
      </c>
      <c r="J22" s="24" t="s">
        <v>46</v>
      </c>
      <c r="K22" s="22">
        <v>130581.95</v>
      </c>
    </row>
    <row r="23" spans="1:11" x14ac:dyDescent="0.2">
      <c r="A23" s="20">
        <v>50016</v>
      </c>
      <c r="B23" s="20">
        <v>3940</v>
      </c>
      <c r="C23" s="20" t="s">
        <v>49</v>
      </c>
      <c r="D23" s="13" t="s">
        <v>478</v>
      </c>
      <c r="E23" s="20" t="s">
        <v>95</v>
      </c>
      <c r="F23" s="21">
        <v>-1000</v>
      </c>
      <c r="G23" s="20" t="s">
        <v>473</v>
      </c>
      <c r="H23" s="20" t="s">
        <v>474</v>
      </c>
      <c r="I23" s="20" t="s">
        <v>479</v>
      </c>
      <c r="J23" s="14" t="s">
        <v>481</v>
      </c>
      <c r="K23" s="22">
        <v>116948.95</v>
      </c>
    </row>
    <row r="24" spans="1:11" x14ac:dyDescent="0.2">
      <c r="A24" s="20">
        <v>50015</v>
      </c>
      <c r="B24" s="20">
        <v>3940</v>
      </c>
      <c r="C24" s="20" t="s">
        <v>49</v>
      </c>
      <c r="D24" s="13" t="s">
        <v>478</v>
      </c>
      <c r="E24" s="20" t="s">
        <v>96</v>
      </c>
      <c r="F24" s="21">
        <v>-2000</v>
      </c>
      <c r="G24" s="20" t="s">
        <v>473</v>
      </c>
      <c r="H24" s="20" t="s">
        <v>474</v>
      </c>
      <c r="I24" s="20" t="s">
        <v>479</v>
      </c>
      <c r="J24" s="24" t="s">
        <v>28</v>
      </c>
      <c r="K24" s="22">
        <v>116948.95</v>
      </c>
    </row>
    <row r="25" spans="1:11" x14ac:dyDescent="0.2">
      <c r="A25" s="20">
        <v>50014</v>
      </c>
      <c r="B25" s="20">
        <v>3940</v>
      </c>
      <c r="C25" s="20" t="s">
        <v>49</v>
      </c>
      <c r="D25" s="13" t="s">
        <v>478</v>
      </c>
      <c r="E25" s="20" t="s">
        <v>97</v>
      </c>
      <c r="F25" s="21">
        <v>-1000</v>
      </c>
      <c r="G25" s="20" t="s">
        <v>473</v>
      </c>
      <c r="H25" s="20" t="s">
        <v>474</v>
      </c>
      <c r="I25" s="20" t="s">
        <v>479</v>
      </c>
      <c r="J25" s="14" t="s">
        <v>482</v>
      </c>
      <c r="K25" s="22">
        <v>2305.6999999999998</v>
      </c>
    </row>
    <row r="26" spans="1:11" x14ac:dyDescent="0.2">
      <c r="A26" s="20">
        <v>50013</v>
      </c>
      <c r="B26" s="20">
        <v>3940</v>
      </c>
      <c r="C26" s="20" t="s">
        <v>49</v>
      </c>
      <c r="D26" s="13" t="s">
        <v>478</v>
      </c>
      <c r="E26" s="20" t="s">
        <v>98</v>
      </c>
      <c r="F26" s="21">
        <v>-3000</v>
      </c>
      <c r="G26" s="20" t="s">
        <v>473</v>
      </c>
      <c r="H26" s="20" t="s">
        <v>474</v>
      </c>
      <c r="I26" s="20" t="s">
        <v>479</v>
      </c>
      <c r="J26" s="24" t="s">
        <v>31</v>
      </c>
      <c r="K26" s="22">
        <v>2305.6999999999998</v>
      </c>
    </row>
    <row r="27" spans="1:11" x14ac:dyDescent="0.2">
      <c r="A27" s="20">
        <v>50012</v>
      </c>
      <c r="B27" s="20">
        <v>3940</v>
      </c>
      <c r="C27" s="20" t="s">
        <v>49</v>
      </c>
      <c r="D27" s="13" t="s">
        <v>478</v>
      </c>
      <c r="E27" s="20" t="s">
        <v>99</v>
      </c>
      <c r="F27" s="21">
        <v>-3000</v>
      </c>
      <c r="G27" s="20" t="s">
        <v>473</v>
      </c>
      <c r="H27" s="20" t="s">
        <v>474</v>
      </c>
      <c r="I27" s="20" t="s">
        <v>479</v>
      </c>
      <c r="J27" s="14" t="s">
        <v>483</v>
      </c>
      <c r="K27" s="22">
        <v>42002</v>
      </c>
    </row>
    <row r="28" spans="1:11" x14ac:dyDescent="0.2">
      <c r="A28" s="20">
        <v>50010</v>
      </c>
      <c r="B28" s="20">
        <v>3941</v>
      </c>
      <c r="C28" s="20" t="s">
        <v>50</v>
      </c>
      <c r="D28" s="13" t="s">
        <v>472</v>
      </c>
      <c r="E28" s="20" t="s">
        <v>79</v>
      </c>
      <c r="F28" s="21">
        <v>-2400</v>
      </c>
      <c r="G28" s="20" t="s">
        <v>473</v>
      </c>
      <c r="H28" s="20" t="s">
        <v>474</v>
      </c>
      <c r="I28" s="20" t="s">
        <v>462</v>
      </c>
      <c r="J28" s="24" t="s">
        <v>30</v>
      </c>
      <c r="K28" s="22">
        <v>42002</v>
      </c>
    </row>
    <row r="29" spans="1:11" x14ac:dyDescent="0.2">
      <c r="A29" s="20">
        <v>50009</v>
      </c>
      <c r="B29" s="20">
        <v>3941</v>
      </c>
      <c r="C29" s="20" t="s">
        <v>50</v>
      </c>
      <c r="D29" s="13" t="s">
        <v>472</v>
      </c>
      <c r="E29" s="20" t="s">
        <v>80</v>
      </c>
      <c r="F29" s="21">
        <v>-4800</v>
      </c>
      <c r="G29" s="20" t="s">
        <v>473</v>
      </c>
      <c r="H29" s="20" t="s">
        <v>474</v>
      </c>
      <c r="I29" s="20" t="s">
        <v>462</v>
      </c>
      <c r="J29" s="14" t="s">
        <v>484</v>
      </c>
      <c r="K29" s="22">
        <v>91987</v>
      </c>
    </row>
    <row r="30" spans="1:11" x14ac:dyDescent="0.2">
      <c r="A30" s="20">
        <v>50007</v>
      </c>
      <c r="B30" s="20">
        <v>3941</v>
      </c>
      <c r="C30" s="20" t="s">
        <v>50</v>
      </c>
      <c r="D30" s="13" t="s">
        <v>472</v>
      </c>
      <c r="E30" s="20" t="s">
        <v>82</v>
      </c>
      <c r="F30" s="21">
        <v>-4800</v>
      </c>
      <c r="G30" s="20" t="s">
        <v>473</v>
      </c>
      <c r="H30" s="20" t="s">
        <v>474</v>
      </c>
      <c r="I30" s="20" t="s">
        <v>462</v>
      </c>
      <c r="J30" s="24" t="s">
        <v>194</v>
      </c>
      <c r="K30" s="22">
        <v>91987</v>
      </c>
    </row>
    <row r="31" spans="1:11" x14ac:dyDescent="0.2">
      <c r="A31" s="20">
        <v>50006</v>
      </c>
      <c r="B31" s="20">
        <v>3941</v>
      </c>
      <c r="C31" s="20" t="s">
        <v>50</v>
      </c>
      <c r="D31" s="13" t="s">
        <v>472</v>
      </c>
      <c r="E31" s="20" t="s">
        <v>83</v>
      </c>
      <c r="F31" s="21">
        <v>-1200</v>
      </c>
      <c r="G31" s="20" t="s">
        <v>473</v>
      </c>
      <c r="H31" s="20" t="s">
        <v>474</v>
      </c>
      <c r="I31" s="20" t="s">
        <v>462</v>
      </c>
      <c r="J31" s="14" t="s">
        <v>64</v>
      </c>
      <c r="K31" s="22">
        <v>113521.37999999998</v>
      </c>
    </row>
    <row r="32" spans="1:11" x14ac:dyDescent="0.2">
      <c r="A32" s="20">
        <v>50005</v>
      </c>
      <c r="B32" s="20">
        <v>3941</v>
      </c>
      <c r="C32" s="20" t="s">
        <v>50</v>
      </c>
      <c r="D32" s="13" t="s">
        <v>472</v>
      </c>
      <c r="E32" s="20" t="s">
        <v>84</v>
      </c>
      <c r="F32" s="21">
        <v>-600</v>
      </c>
      <c r="G32" s="20" t="s">
        <v>473</v>
      </c>
      <c r="H32" s="20" t="s">
        <v>474</v>
      </c>
      <c r="I32" s="20" t="s">
        <v>462</v>
      </c>
    </row>
    <row r="33" spans="1:10" x14ac:dyDescent="0.2">
      <c r="A33" s="20">
        <v>50004</v>
      </c>
      <c r="B33" s="20">
        <v>3941</v>
      </c>
      <c r="C33" s="20" t="s">
        <v>50</v>
      </c>
      <c r="D33" s="13" t="s">
        <v>472</v>
      </c>
      <c r="E33" s="20" t="s">
        <v>85</v>
      </c>
      <c r="F33" s="21">
        <v>-2400</v>
      </c>
      <c r="G33" s="20" t="s">
        <v>473</v>
      </c>
      <c r="H33" s="20" t="s">
        <v>474</v>
      </c>
      <c r="I33" s="20" t="s">
        <v>462</v>
      </c>
    </row>
    <row r="34" spans="1:10" x14ac:dyDescent="0.2">
      <c r="A34" s="20">
        <v>50003</v>
      </c>
      <c r="B34" s="20">
        <v>3941</v>
      </c>
      <c r="C34" s="20" t="s">
        <v>50</v>
      </c>
      <c r="D34" s="13" t="s">
        <v>472</v>
      </c>
      <c r="E34" s="20" t="s">
        <v>86</v>
      </c>
      <c r="F34" s="21">
        <v>-3600</v>
      </c>
      <c r="G34" s="20" t="s">
        <v>473</v>
      </c>
      <c r="H34" s="20" t="s">
        <v>474</v>
      </c>
      <c r="I34" s="20" t="s">
        <v>462</v>
      </c>
    </row>
    <row r="35" spans="1:10" x14ac:dyDescent="0.2">
      <c r="A35" s="20">
        <v>50002</v>
      </c>
      <c r="B35" s="20">
        <v>3941</v>
      </c>
      <c r="C35" s="20" t="s">
        <v>50</v>
      </c>
      <c r="D35" s="13" t="s">
        <v>472</v>
      </c>
      <c r="E35" s="20" t="s">
        <v>87</v>
      </c>
      <c r="F35" s="21">
        <v>-2400</v>
      </c>
      <c r="G35" s="20" t="s">
        <v>473</v>
      </c>
      <c r="H35" s="20" t="s">
        <v>474</v>
      </c>
      <c r="I35" s="20" t="s">
        <v>462</v>
      </c>
    </row>
    <row r="36" spans="1:10" x14ac:dyDescent="0.2">
      <c r="A36" s="20">
        <v>50001</v>
      </c>
      <c r="B36" s="20">
        <v>3941</v>
      </c>
      <c r="C36" s="20" t="s">
        <v>50</v>
      </c>
      <c r="D36" s="13" t="s">
        <v>472</v>
      </c>
      <c r="E36" s="20" t="s">
        <v>88</v>
      </c>
      <c r="F36" s="21">
        <v>-1200</v>
      </c>
      <c r="G36" s="20" t="s">
        <v>473</v>
      </c>
      <c r="H36" s="20" t="s">
        <v>474</v>
      </c>
      <c r="I36" s="20" t="s">
        <v>462</v>
      </c>
    </row>
    <row r="37" spans="1:10" x14ac:dyDescent="0.2">
      <c r="A37" s="20">
        <v>50000</v>
      </c>
      <c r="B37" s="20">
        <v>3941</v>
      </c>
      <c r="C37" s="20" t="s">
        <v>50</v>
      </c>
      <c r="D37" s="13" t="s">
        <v>472</v>
      </c>
      <c r="E37" s="20" t="s">
        <v>89</v>
      </c>
      <c r="F37" s="21">
        <v>-2400</v>
      </c>
      <c r="G37" s="20" t="s">
        <v>473</v>
      </c>
      <c r="H37" s="20" t="s">
        <v>474</v>
      </c>
      <c r="I37" s="20" t="s">
        <v>462</v>
      </c>
    </row>
    <row r="38" spans="1:10" x14ac:dyDescent="0.2">
      <c r="A38" s="20">
        <v>80040</v>
      </c>
      <c r="B38" s="20">
        <v>3942</v>
      </c>
      <c r="C38" s="20" t="s">
        <v>51</v>
      </c>
      <c r="D38" s="13" t="s">
        <v>455</v>
      </c>
      <c r="E38" s="20" t="s">
        <v>100</v>
      </c>
      <c r="F38" s="21">
        <v>-7000</v>
      </c>
      <c r="G38" s="20" t="s">
        <v>460</v>
      </c>
      <c r="H38" s="20" t="s">
        <v>461</v>
      </c>
      <c r="I38" s="20" t="s">
        <v>485</v>
      </c>
    </row>
    <row r="39" spans="1:10" x14ac:dyDescent="0.2">
      <c r="A39" s="20">
        <v>80078</v>
      </c>
      <c r="B39" s="20">
        <v>3942</v>
      </c>
      <c r="C39" s="20" t="s">
        <v>51</v>
      </c>
      <c r="D39" s="13" t="s">
        <v>486</v>
      </c>
      <c r="E39" s="20" t="s">
        <v>228</v>
      </c>
      <c r="F39" s="21">
        <v>-5650</v>
      </c>
      <c r="G39" s="20" t="s">
        <v>460</v>
      </c>
      <c r="H39" s="20" t="s">
        <v>461</v>
      </c>
      <c r="I39" s="20" t="s">
        <v>485</v>
      </c>
    </row>
    <row r="40" spans="1:10" x14ac:dyDescent="0.2">
      <c r="A40" s="20">
        <v>80126</v>
      </c>
      <c r="B40" s="20">
        <v>3942</v>
      </c>
      <c r="C40" s="20" t="s">
        <v>51</v>
      </c>
      <c r="D40" s="13" t="s">
        <v>487</v>
      </c>
      <c r="E40" s="20" t="s">
        <v>488</v>
      </c>
      <c r="F40" s="21">
        <v>-13000</v>
      </c>
      <c r="G40" s="20" t="s">
        <v>460</v>
      </c>
      <c r="H40" s="20" t="s">
        <v>461</v>
      </c>
      <c r="I40" s="20" t="s">
        <v>485</v>
      </c>
    </row>
    <row r="41" spans="1:10" x14ac:dyDescent="0.2">
      <c r="A41" s="20">
        <v>80139</v>
      </c>
      <c r="B41" s="20">
        <v>3942</v>
      </c>
      <c r="C41" s="20" t="s">
        <v>51</v>
      </c>
      <c r="D41" s="13" t="s">
        <v>489</v>
      </c>
      <c r="E41" s="20" t="s">
        <v>490</v>
      </c>
      <c r="F41" s="21">
        <v>-4500</v>
      </c>
      <c r="G41" s="20" t="s">
        <v>460</v>
      </c>
      <c r="H41" s="20" t="s">
        <v>461</v>
      </c>
      <c r="I41" s="20" t="s">
        <v>485</v>
      </c>
    </row>
    <row r="42" spans="1:10" x14ac:dyDescent="0.2">
      <c r="A42" s="20">
        <v>80028</v>
      </c>
      <c r="B42" s="20">
        <v>3943</v>
      </c>
      <c r="C42" s="20" t="s">
        <v>101</v>
      </c>
      <c r="D42" s="13" t="s">
        <v>491</v>
      </c>
      <c r="E42" s="20" t="s">
        <v>102</v>
      </c>
      <c r="F42" s="21">
        <v>-50</v>
      </c>
      <c r="G42" s="20" t="s">
        <v>460</v>
      </c>
      <c r="H42" s="20" t="s">
        <v>461</v>
      </c>
      <c r="I42" s="20" t="s">
        <v>485</v>
      </c>
      <c r="J42" s="22">
        <f>SUM(F38:F41)</f>
        <v>-30150</v>
      </c>
    </row>
    <row r="43" spans="1:10" x14ac:dyDescent="0.2">
      <c r="A43" s="20">
        <v>80045</v>
      </c>
      <c r="B43" s="20">
        <v>3943</v>
      </c>
      <c r="C43" s="20" t="s">
        <v>101</v>
      </c>
      <c r="D43" s="13" t="s">
        <v>492</v>
      </c>
      <c r="E43" s="20" t="s">
        <v>103</v>
      </c>
      <c r="F43" s="21">
        <v>-10000</v>
      </c>
      <c r="G43" s="20" t="s">
        <v>460</v>
      </c>
      <c r="H43" s="20" t="s">
        <v>461</v>
      </c>
      <c r="I43" s="20" t="s">
        <v>462</v>
      </c>
    </row>
    <row r="44" spans="1:10" x14ac:dyDescent="0.2">
      <c r="A44" s="20">
        <v>80086</v>
      </c>
      <c r="B44" s="20">
        <v>3943</v>
      </c>
      <c r="C44" s="20" t="s">
        <v>101</v>
      </c>
      <c r="D44" s="13" t="s">
        <v>493</v>
      </c>
      <c r="E44" s="20" t="s">
        <v>231</v>
      </c>
      <c r="F44" s="21">
        <v>-40000</v>
      </c>
      <c r="G44" s="20" t="s">
        <v>460</v>
      </c>
      <c r="H44" s="20" t="s">
        <v>461</v>
      </c>
      <c r="I44" s="20" t="s">
        <v>462</v>
      </c>
    </row>
    <row r="45" spans="1:10" x14ac:dyDescent="0.2">
      <c r="A45" s="20">
        <v>80111</v>
      </c>
      <c r="B45" s="20">
        <v>3943</v>
      </c>
      <c r="C45" s="20" t="s">
        <v>101</v>
      </c>
      <c r="D45" s="13" t="s">
        <v>494</v>
      </c>
      <c r="E45" s="20" t="s">
        <v>201</v>
      </c>
      <c r="F45" s="21">
        <v>-15000</v>
      </c>
      <c r="G45" s="20" t="s">
        <v>446</v>
      </c>
      <c r="H45" s="20" t="s">
        <v>447</v>
      </c>
      <c r="I45" s="20" t="s">
        <v>462</v>
      </c>
    </row>
    <row r="46" spans="1:10" x14ac:dyDescent="0.2">
      <c r="A46" s="20">
        <v>50020</v>
      </c>
      <c r="B46" s="20">
        <v>3944</v>
      </c>
      <c r="C46" s="20" t="s">
        <v>203</v>
      </c>
      <c r="D46" s="13" t="s">
        <v>495</v>
      </c>
      <c r="E46" s="20" t="s">
        <v>204</v>
      </c>
      <c r="F46" s="21">
        <v>-21036.22</v>
      </c>
      <c r="G46" s="20" t="s">
        <v>446</v>
      </c>
      <c r="H46" s="20" t="s">
        <v>447</v>
      </c>
      <c r="I46" s="20" t="s">
        <v>462</v>
      </c>
    </row>
    <row r="47" spans="1:10" x14ac:dyDescent="0.2">
      <c r="A47" s="20">
        <v>50021</v>
      </c>
      <c r="B47" s="20">
        <v>3944</v>
      </c>
      <c r="C47" s="20" t="s">
        <v>203</v>
      </c>
      <c r="D47" s="13" t="s">
        <v>496</v>
      </c>
      <c r="E47" s="20" t="s">
        <v>497</v>
      </c>
      <c r="F47" s="21">
        <v>-293.75</v>
      </c>
      <c r="G47" s="20" t="s">
        <v>446</v>
      </c>
      <c r="H47" s="20" t="s">
        <v>447</v>
      </c>
      <c r="I47" s="20" t="s">
        <v>462</v>
      </c>
    </row>
    <row r="48" spans="1:10" x14ac:dyDescent="0.2">
      <c r="A48" s="20">
        <v>60013</v>
      </c>
      <c r="B48" s="20">
        <v>5990</v>
      </c>
      <c r="C48" s="20" t="s">
        <v>104</v>
      </c>
      <c r="D48" s="13" t="s">
        <v>498</v>
      </c>
      <c r="E48" s="20" t="s">
        <v>105</v>
      </c>
      <c r="F48" s="21">
        <v>8062.5</v>
      </c>
      <c r="G48" s="20" t="s">
        <v>480</v>
      </c>
      <c r="H48" s="20" t="s">
        <v>46</v>
      </c>
      <c r="I48" s="20" t="s">
        <v>499</v>
      </c>
    </row>
    <row r="49" spans="1:9" x14ac:dyDescent="0.2">
      <c r="A49" s="20">
        <v>60000</v>
      </c>
      <c r="B49" s="20">
        <v>6300</v>
      </c>
      <c r="C49" s="20" t="s">
        <v>52</v>
      </c>
      <c r="D49" s="13" t="s">
        <v>500</v>
      </c>
      <c r="E49" s="20" t="s">
        <v>106</v>
      </c>
      <c r="F49" s="21">
        <v>3900</v>
      </c>
      <c r="G49" s="20" t="s">
        <v>481</v>
      </c>
      <c r="H49" s="20" t="s">
        <v>28</v>
      </c>
      <c r="I49" s="20" t="s">
        <v>501</v>
      </c>
    </row>
    <row r="50" spans="1:9" x14ac:dyDescent="0.2">
      <c r="A50" s="20">
        <v>60001</v>
      </c>
      <c r="B50" s="20">
        <v>6300</v>
      </c>
      <c r="C50" s="20" t="s">
        <v>52</v>
      </c>
      <c r="D50" s="13" t="s">
        <v>502</v>
      </c>
      <c r="E50" s="20" t="s">
        <v>107</v>
      </c>
      <c r="F50" s="21">
        <v>3900</v>
      </c>
      <c r="G50" s="20" t="s">
        <v>481</v>
      </c>
      <c r="H50" s="20" t="s">
        <v>28</v>
      </c>
      <c r="I50" s="20" t="s">
        <v>501</v>
      </c>
    </row>
    <row r="51" spans="1:9" x14ac:dyDescent="0.2">
      <c r="A51" s="20">
        <v>60008</v>
      </c>
      <c r="B51" s="20">
        <v>6300</v>
      </c>
      <c r="C51" s="20" t="s">
        <v>52</v>
      </c>
      <c r="D51" s="13" t="s">
        <v>503</v>
      </c>
      <c r="E51" s="20" t="s">
        <v>108</v>
      </c>
      <c r="F51" s="21">
        <v>3900</v>
      </c>
      <c r="G51" s="20" t="s">
        <v>481</v>
      </c>
      <c r="H51" s="20" t="s">
        <v>28</v>
      </c>
      <c r="I51" s="20" t="s">
        <v>501</v>
      </c>
    </row>
    <row r="52" spans="1:9" x14ac:dyDescent="0.2">
      <c r="A52" s="20">
        <v>60031</v>
      </c>
      <c r="B52" s="20">
        <v>6300</v>
      </c>
      <c r="C52" s="20" t="s">
        <v>52</v>
      </c>
      <c r="D52" s="13" t="s">
        <v>478</v>
      </c>
      <c r="E52" s="20" t="s">
        <v>22</v>
      </c>
      <c r="F52" s="21">
        <v>3900</v>
      </c>
      <c r="G52" s="20" t="s">
        <v>481</v>
      </c>
      <c r="H52" s="20" t="s">
        <v>28</v>
      </c>
      <c r="I52" s="20" t="s">
        <v>501</v>
      </c>
    </row>
    <row r="53" spans="1:9" x14ac:dyDescent="0.2">
      <c r="A53" s="20">
        <v>60079</v>
      </c>
      <c r="B53" s="20">
        <v>6300</v>
      </c>
      <c r="C53" s="20" t="s">
        <v>52</v>
      </c>
      <c r="D53" s="13" t="s">
        <v>504</v>
      </c>
      <c r="E53" s="20" t="s">
        <v>505</v>
      </c>
      <c r="F53" s="21">
        <v>9000</v>
      </c>
      <c r="G53" s="20" t="s">
        <v>481</v>
      </c>
      <c r="H53" s="20" t="s">
        <v>28</v>
      </c>
      <c r="I53" s="20" t="s">
        <v>499</v>
      </c>
    </row>
    <row r="54" spans="1:9" x14ac:dyDescent="0.2">
      <c r="A54" s="20">
        <v>22</v>
      </c>
      <c r="B54" s="20">
        <v>6420</v>
      </c>
      <c r="C54" s="20" t="s">
        <v>53</v>
      </c>
      <c r="D54" s="13" t="s">
        <v>500</v>
      </c>
      <c r="E54" s="20" t="s">
        <v>661</v>
      </c>
      <c r="F54" s="21">
        <v>193</v>
      </c>
      <c r="G54" s="20" t="s">
        <v>481</v>
      </c>
      <c r="H54" s="20" t="s">
        <v>28</v>
      </c>
      <c r="I54" s="20" t="s">
        <v>501</v>
      </c>
    </row>
    <row r="55" spans="1:9" x14ac:dyDescent="0.2">
      <c r="A55" s="20">
        <v>22</v>
      </c>
      <c r="B55" s="20">
        <v>6420</v>
      </c>
      <c r="C55" s="20" t="s">
        <v>53</v>
      </c>
      <c r="D55" s="13" t="s">
        <v>500</v>
      </c>
      <c r="E55" s="20" t="s">
        <v>659</v>
      </c>
      <c r="F55" s="21">
        <v>260</v>
      </c>
      <c r="G55" s="20" t="s">
        <v>481</v>
      </c>
      <c r="H55" s="20" t="s">
        <v>28</v>
      </c>
      <c r="I55" s="20" t="s">
        <v>501</v>
      </c>
    </row>
    <row r="56" spans="1:9" s="23" customFormat="1" x14ac:dyDescent="0.2">
      <c r="A56" s="20">
        <v>80008</v>
      </c>
      <c r="B56" s="20">
        <v>6420</v>
      </c>
      <c r="C56" s="20" t="s">
        <v>53</v>
      </c>
      <c r="D56" s="13" t="s">
        <v>506</v>
      </c>
      <c r="E56" s="20" t="s">
        <v>109</v>
      </c>
      <c r="F56" s="21">
        <v>260</v>
      </c>
      <c r="G56" s="20" t="s">
        <v>481</v>
      </c>
      <c r="H56" s="20" t="s">
        <v>28</v>
      </c>
      <c r="I56" s="20" t="s">
        <v>501</v>
      </c>
    </row>
    <row r="57" spans="1:9" x14ac:dyDescent="0.2">
      <c r="A57" s="20">
        <v>80012</v>
      </c>
      <c r="B57" s="20">
        <v>6420</v>
      </c>
      <c r="C57" s="20" t="s">
        <v>53</v>
      </c>
      <c r="D57" s="13" t="s">
        <v>507</v>
      </c>
      <c r="E57" s="20" t="s">
        <v>110</v>
      </c>
      <c r="F57" s="21">
        <v>464.2</v>
      </c>
      <c r="G57" s="20" t="s">
        <v>481</v>
      </c>
      <c r="H57" s="20" t="s">
        <v>28</v>
      </c>
      <c r="I57" s="20" t="s">
        <v>501</v>
      </c>
    </row>
    <row r="58" spans="1:9" x14ac:dyDescent="0.2">
      <c r="A58" s="20">
        <v>80021</v>
      </c>
      <c r="B58" s="20">
        <v>6420</v>
      </c>
      <c r="C58" s="20" t="s">
        <v>53</v>
      </c>
      <c r="D58" s="13" t="s">
        <v>508</v>
      </c>
      <c r="E58" s="20" t="s">
        <v>111</v>
      </c>
      <c r="F58" s="21">
        <v>431.37</v>
      </c>
      <c r="G58" s="20" t="s">
        <v>481</v>
      </c>
      <c r="H58" s="20" t="s">
        <v>28</v>
      </c>
      <c r="I58" s="20" t="s">
        <v>501</v>
      </c>
    </row>
    <row r="59" spans="1:9" x14ac:dyDescent="0.2">
      <c r="A59" s="20">
        <v>80047</v>
      </c>
      <c r="B59" s="20">
        <v>6420</v>
      </c>
      <c r="C59" s="20" t="s">
        <v>53</v>
      </c>
      <c r="D59" s="13" t="s">
        <v>509</v>
      </c>
      <c r="E59" s="20" t="s">
        <v>112</v>
      </c>
      <c r="F59" s="21">
        <v>260</v>
      </c>
      <c r="G59" s="20" t="s">
        <v>481</v>
      </c>
      <c r="H59" s="20" t="s">
        <v>28</v>
      </c>
      <c r="I59" s="20" t="s">
        <v>501</v>
      </c>
    </row>
    <row r="60" spans="1:9" x14ac:dyDescent="0.2">
      <c r="A60" s="20">
        <v>80048</v>
      </c>
      <c r="B60" s="20">
        <v>6420</v>
      </c>
      <c r="C60" s="20" t="s">
        <v>53</v>
      </c>
      <c r="D60" s="13" t="s">
        <v>510</v>
      </c>
      <c r="E60" s="20" t="s">
        <v>113</v>
      </c>
      <c r="F60" s="21">
        <v>1470</v>
      </c>
      <c r="G60" s="20" t="s">
        <v>481</v>
      </c>
      <c r="H60" s="20" t="s">
        <v>28</v>
      </c>
      <c r="I60" s="20" t="s">
        <v>501</v>
      </c>
    </row>
    <row r="61" spans="1:9" x14ac:dyDescent="0.2">
      <c r="A61" s="20">
        <v>60019</v>
      </c>
      <c r="B61" s="20">
        <v>6420</v>
      </c>
      <c r="C61" s="20" t="s">
        <v>53</v>
      </c>
      <c r="D61" s="13" t="s">
        <v>511</v>
      </c>
      <c r="E61" s="20" t="s">
        <v>24</v>
      </c>
      <c r="F61" s="21">
        <v>461.25</v>
      </c>
      <c r="G61" s="20" t="s">
        <v>481</v>
      </c>
      <c r="H61" s="20" t="s">
        <v>28</v>
      </c>
      <c r="I61" s="20" t="s">
        <v>501</v>
      </c>
    </row>
    <row r="62" spans="1:9" x14ac:dyDescent="0.2">
      <c r="A62" s="20">
        <v>60021</v>
      </c>
      <c r="B62" s="20">
        <v>6420</v>
      </c>
      <c r="C62" s="20" t="s">
        <v>53</v>
      </c>
      <c r="D62" s="13" t="s">
        <v>512</v>
      </c>
      <c r="E62" s="20" t="s">
        <v>23</v>
      </c>
      <c r="F62" s="21">
        <v>511.25</v>
      </c>
      <c r="G62" s="20" t="s">
        <v>481</v>
      </c>
      <c r="H62" s="20" t="s">
        <v>28</v>
      </c>
      <c r="I62" s="20" t="s">
        <v>501</v>
      </c>
    </row>
    <row r="63" spans="1:9" x14ac:dyDescent="0.2">
      <c r="A63" s="20">
        <v>80049</v>
      </c>
      <c r="B63" s="20">
        <v>6420</v>
      </c>
      <c r="C63" s="20" t="s">
        <v>53</v>
      </c>
      <c r="D63" s="13" t="s">
        <v>513</v>
      </c>
      <c r="E63" s="20" t="s">
        <v>114</v>
      </c>
      <c r="F63" s="21">
        <v>260</v>
      </c>
      <c r="G63" s="20" t="s">
        <v>481</v>
      </c>
      <c r="H63" s="20" t="s">
        <v>28</v>
      </c>
      <c r="I63" s="20" t="s">
        <v>501</v>
      </c>
    </row>
    <row r="64" spans="1:9" x14ac:dyDescent="0.2">
      <c r="A64" s="20">
        <v>80083</v>
      </c>
      <c r="B64" s="20">
        <v>6420</v>
      </c>
      <c r="C64" s="20" t="s">
        <v>53</v>
      </c>
      <c r="D64" s="13" t="s">
        <v>478</v>
      </c>
      <c r="E64" s="20" t="s">
        <v>259</v>
      </c>
      <c r="F64" s="21">
        <v>260</v>
      </c>
      <c r="G64" s="20" t="s">
        <v>481</v>
      </c>
      <c r="H64" s="20" t="s">
        <v>28</v>
      </c>
      <c r="I64" s="20" t="s">
        <v>501</v>
      </c>
    </row>
    <row r="65" spans="1:9" x14ac:dyDescent="0.2">
      <c r="A65" s="20">
        <v>60037</v>
      </c>
      <c r="B65" s="20">
        <v>6420</v>
      </c>
      <c r="C65" s="20" t="s">
        <v>53</v>
      </c>
      <c r="D65" s="13" t="s">
        <v>514</v>
      </c>
      <c r="E65" s="20" t="s">
        <v>261</v>
      </c>
      <c r="F65" s="21">
        <v>527.5</v>
      </c>
      <c r="G65" s="20" t="s">
        <v>481</v>
      </c>
      <c r="H65" s="20" t="s">
        <v>28</v>
      </c>
      <c r="I65" s="20" t="s">
        <v>501</v>
      </c>
    </row>
    <row r="66" spans="1:9" x14ac:dyDescent="0.2">
      <c r="A66" s="20">
        <v>80084</v>
      </c>
      <c r="B66" s="20">
        <v>6420</v>
      </c>
      <c r="C66" s="20" t="s">
        <v>53</v>
      </c>
      <c r="D66" s="13" t="s">
        <v>515</v>
      </c>
      <c r="E66" s="20" t="s">
        <v>257</v>
      </c>
      <c r="F66" s="21">
        <v>293.75</v>
      </c>
      <c r="G66" s="20" t="s">
        <v>481</v>
      </c>
      <c r="H66" s="20" t="s">
        <v>28</v>
      </c>
      <c r="I66" s="20" t="s">
        <v>501</v>
      </c>
    </row>
    <row r="67" spans="1:9" x14ac:dyDescent="0.2">
      <c r="A67" s="20">
        <v>60043</v>
      </c>
      <c r="B67" s="20">
        <v>6420</v>
      </c>
      <c r="C67" s="20" t="s">
        <v>53</v>
      </c>
      <c r="D67" s="13" t="s">
        <v>516</v>
      </c>
      <c r="E67" s="20" t="s">
        <v>253</v>
      </c>
      <c r="F67" s="21">
        <v>517.5</v>
      </c>
      <c r="G67" s="20" t="s">
        <v>481</v>
      </c>
      <c r="H67" s="20" t="s">
        <v>28</v>
      </c>
      <c r="I67" s="20" t="s">
        <v>501</v>
      </c>
    </row>
    <row r="68" spans="1:9" x14ac:dyDescent="0.2">
      <c r="A68" s="20">
        <v>60044</v>
      </c>
      <c r="B68" s="20">
        <v>6420</v>
      </c>
      <c r="C68" s="20" t="s">
        <v>53</v>
      </c>
      <c r="D68" s="13" t="s">
        <v>517</v>
      </c>
      <c r="E68" s="20" t="s">
        <v>255</v>
      </c>
      <c r="F68" s="21">
        <v>491.25</v>
      </c>
      <c r="G68" s="20" t="s">
        <v>481</v>
      </c>
      <c r="H68" s="20" t="s">
        <v>28</v>
      </c>
      <c r="I68" s="20" t="s">
        <v>501</v>
      </c>
    </row>
    <row r="69" spans="1:9" x14ac:dyDescent="0.2">
      <c r="A69" s="20">
        <v>80089</v>
      </c>
      <c r="B69" s="20">
        <v>6420</v>
      </c>
      <c r="C69" s="20" t="s">
        <v>53</v>
      </c>
      <c r="D69" s="13" t="s">
        <v>518</v>
      </c>
      <c r="E69" s="20" t="s">
        <v>251</v>
      </c>
      <c r="F69" s="21">
        <v>293.75</v>
      </c>
      <c r="G69" s="20" t="s">
        <v>481</v>
      </c>
      <c r="H69" s="20" t="s">
        <v>28</v>
      </c>
      <c r="I69" s="20" t="s">
        <v>501</v>
      </c>
    </row>
    <row r="70" spans="1:9" x14ac:dyDescent="0.2">
      <c r="A70" s="20">
        <v>60046</v>
      </c>
      <c r="B70" s="20">
        <v>6420</v>
      </c>
      <c r="C70" s="20" t="s">
        <v>53</v>
      </c>
      <c r="D70" s="13" t="s">
        <v>519</v>
      </c>
      <c r="E70" s="20" t="s">
        <v>249</v>
      </c>
      <c r="F70" s="21">
        <v>461.25</v>
      </c>
      <c r="G70" s="20" t="s">
        <v>481</v>
      </c>
      <c r="H70" s="20" t="s">
        <v>28</v>
      </c>
      <c r="I70" s="20" t="s">
        <v>501</v>
      </c>
    </row>
    <row r="71" spans="1:9" x14ac:dyDescent="0.2">
      <c r="A71" s="20">
        <v>80094</v>
      </c>
      <c r="B71" s="20">
        <v>6420</v>
      </c>
      <c r="C71" s="20" t="s">
        <v>53</v>
      </c>
      <c r="D71" s="13" t="s">
        <v>520</v>
      </c>
      <c r="E71" s="20" t="s">
        <v>247</v>
      </c>
      <c r="F71" s="21">
        <v>293.75</v>
      </c>
      <c r="G71" s="20" t="s">
        <v>481</v>
      </c>
      <c r="H71" s="20" t="s">
        <v>28</v>
      </c>
      <c r="I71" s="20" t="s">
        <v>501</v>
      </c>
    </row>
    <row r="72" spans="1:9" x14ac:dyDescent="0.2">
      <c r="A72" s="20">
        <v>80117</v>
      </c>
      <c r="B72" s="20">
        <v>6420</v>
      </c>
      <c r="C72" s="20" t="s">
        <v>53</v>
      </c>
      <c r="D72" s="13" t="s">
        <v>521</v>
      </c>
      <c r="E72" s="20" t="s">
        <v>243</v>
      </c>
      <c r="F72" s="21">
        <v>293.75</v>
      </c>
      <c r="G72" s="20" t="s">
        <v>481</v>
      </c>
      <c r="H72" s="20" t="s">
        <v>28</v>
      </c>
      <c r="I72" s="20" t="s">
        <v>501</v>
      </c>
    </row>
    <row r="73" spans="1:9" x14ac:dyDescent="0.2">
      <c r="A73" s="20">
        <v>60061</v>
      </c>
      <c r="B73" s="20">
        <v>6420</v>
      </c>
      <c r="C73" s="20" t="s">
        <v>53</v>
      </c>
      <c r="D73" s="13" t="s">
        <v>522</v>
      </c>
      <c r="E73" s="20" t="s">
        <v>245</v>
      </c>
      <c r="F73" s="21">
        <v>485</v>
      </c>
      <c r="G73" s="20" t="s">
        <v>481</v>
      </c>
      <c r="H73" s="20" t="s">
        <v>28</v>
      </c>
      <c r="I73" s="20" t="s">
        <v>501</v>
      </c>
    </row>
    <row r="74" spans="1:9" x14ac:dyDescent="0.2">
      <c r="A74" s="20">
        <v>80119</v>
      </c>
      <c r="B74" s="20">
        <v>6420</v>
      </c>
      <c r="C74" s="20" t="s">
        <v>53</v>
      </c>
      <c r="D74" s="13" t="s">
        <v>523</v>
      </c>
      <c r="E74" s="20" t="s">
        <v>241</v>
      </c>
      <c r="F74" s="21">
        <v>293.75</v>
      </c>
      <c r="G74" s="20" t="s">
        <v>481</v>
      </c>
      <c r="H74" s="20" t="s">
        <v>28</v>
      </c>
      <c r="I74" s="20" t="s">
        <v>501</v>
      </c>
    </row>
    <row r="75" spans="1:9" x14ac:dyDescent="0.2">
      <c r="A75" s="20">
        <v>60073</v>
      </c>
      <c r="B75" s="20">
        <v>6420</v>
      </c>
      <c r="C75" s="20" t="s">
        <v>53</v>
      </c>
      <c r="D75" s="13" t="s">
        <v>524</v>
      </c>
      <c r="E75" s="20" t="s">
        <v>525</v>
      </c>
      <c r="F75" s="21">
        <v>490</v>
      </c>
      <c r="G75" s="20" t="s">
        <v>481</v>
      </c>
      <c r="H75" s="20" t="s">
        <v>28</v>
      </c>
      <c r="I75" s="20" t="s">
        <v>501</v>
      </c>
    </row>
    <row r="76" spans="1:9" x14ac:dyDescent="0.2">
      <c r="A76" s="20">
        <v>60072</v>
      </c>
      <c r="B76" s="20">
        <v>6420</v>
      </c>
      <c r="C76" s="20" t="s">
        <v>53</v>
      </c>
      <c r="D76" s="13" t="s">
        <v>524</v>
      </c>
      <c r="E76" s="20" t="s">
        <v>550</v>
      </c>
      <c r="F76" s="21">
        <v>3695</v>
      </c>
      <c r="G76" s="20" t="s">
        <v>481</v>
      </c>
      <c r="H76" s="20" t="s">
        <v>28</v>
      </c>
      <c r="I76" s="20" t="s">
        <v>501</v>
      </c>
    </row>
    <row r="77" spans="1:9" x14ac:dyDescent="0.2">
      <c r="A77" s="20">
        <v>60078</v>
      </c>
      <c r="B77" s="20">
        <v>6420</v>
      </c>
      <c r="C77" s="20" t="s">
        <v>53</v>
      </c>
      <c r="D77" s="13" t="s">
        <v>526</v>
      </c>
      <c r="E77" s="20" t="s">
        <v>527</v>
      </c>
      <c r="F77" s="21">
        <v>495</v>
      </c>
      <c r="G77" s="20" t="s">
        <v>481</v>
      </c>
      <c r="H77" s="20" t="s">
        <v>28</v>
      </c>
      <c r="I77" s="20" t="s">
        <v>501</v>
      </c>
    </row>
    <row r="78" spans="1:9" x14ac:dyDescent="0.2">
      <c r="A78" s="20">
        <v>80127</v>
      </c>
      <c r="B78" s="20">
        <v>6420</v>
      </c>
      <c r="C78" s="20" t="s">
        <v>53</v>
      </c>
      <c r="D78" s="13" t="s">
        <v>528</v>
      </c>
      <c r="E78" s="20" t="s">
        <v>529</v>
      </c>
      <c r="F78" s="21">
        <v>293.75</v>
      </c>
      <c r="G78" s="20" t="s">
        <v>481</v>
      </c>
      <c r="H78" s="20" t="s">
        <v>28</v>
      </c>
      <c r="I78" s="20" t="s">
        <v>501</v>
      </c>
    </row>
    <row r="79" spans="1:9" x14ac:dyDescent="0.2">
      <c r="A79" s="20">
        <v>60075</v>
      </c>
      <c r="B79" s="20">
        <v>6420</v>
      </c>
      <c r="C79" s="20" t="s">
        <v>53</v>
      </c>
      <c r="D79" s="13" t="s">
        <v>530</v>
      </c>
      <c r="E79" s="20" t="s">
        <v>531</v>
      </c>
      <c r="F79" s="21">
        <v>475</v>
      </c>
      <c r="G79" s="20" t="s">
        <v>481</v>
      </c>
      <c r="H79" s="20" t="s">
        <v>28</v>
      </c>
      <c r="I79" s="20" t="s">
        <v>501</v>
      </c>
    </row>
    <row r="80" spans="1:9" x14ac:dyDescent="0.2">
      <c r="A80" s="20">
        <v>80130</v>
      </c>
      <c r="B80" s="20">
        <v>6420</v>
      </c>
      <c r="C80" s="20" t="s">
        <v>53</v>
      </c>
      <c r="D80" s="13" t="s">
        <v>532</v>
      </c>
      <c r="E80" s="20" t="s">
        <v>533</v>
      </c>
      <c r="F80" s="21">
        <v>293.75</v>
      </c>
      <c r="G80" s="20" t="s">
        <v>481</v>
      </c>
      <c r="H80" s="20" t="s">
        <v>28</v>
      </c>
      <c r="I80" s="20" t="s">
        <v>501</v>
      </c>
    </row>
    <row r="81" spans="1:9" x14ac:dyDescent="0.2">
      <c r="A81" s="20">
        <v>60080</v>
      </c>
      <c r="B81" s="20">
        <v>6420</v>
      </c>
      <c r="C81" s="20" t="s">
        <v>53</v>
      </c>
      <c r="D81" s="13" t="s">
        <v>534</v>
      </c>
      <c r="E81" s="20" t="s">
        <v>535</v>
      </c>
      <c r="F81" s="21">
        <v>490</v>
      </c>
      <c r="G81" s="20" t="s">
        <v>481</v>
      </c>
      <c r="H81" s="20" t="s">
        <v>28</v>
      </c>
      <c r="I81" s="20" t="s">
        <v>501</v>
      </c>
    </row>
    <row r="82" spans="1:9" x14ac:dyDescent="0.2">
      <c r="A82" s="20">
        <v>60084</v>
      </c>
      <c r="B82" s="20">
        <v>6420</v>
      </c>
      <c r="C82" s="20" t="s">
        <v>53</v>
      </c>
      <c r="D82" s="13" t="s">
        <v>536</v>
      </c>
      <c r="E82" s="20" t="s">
        <v>537</v>
      </c>
      <c r="F82" s="21">
        <v>465</v>
      </c>
      <c r="G82" s="20" t="s">
        <v>481</v>
      </c>
      <c r="H82" s="20" t="s">
        <v>28</v>
      </c>
      <c r="I82" s="20" t="s">
        <v>501</v>
      </c>
    </row>
    <row r="83" spans="1:9" x14ac:dyDescent="0.2">
      <c r="A83" s="20">
        <v>60081</v>
      </c>
      <c r="B83" s="20">
        <v>6420</v>
      </c>
      <c r="C83" s="20" t="s">
        <v>53</v>
      </c>
      <c r="D83" s="13" t="s">
        <v>536</v>
      </c>
      <c r="E83" s="20" t="s">
        <v>538</v>
      </c>
      <c r="F83" s="21">
        <v>3300</v>
      </c>
      <c r="G83" s="20" t="s">
        <v>481</v>
      </c>
      <c r="H83" s="20" t="s">
        <v>28</v>
      </c>
      <c r="I83" s="20" t="s">
        <v>499</v>
      </c>
    </row>
    <row r="84" spans="1:9" x14ac:dyDescent="0.2">
      <c r="A84" s="20">
        <v>60040</v>
      </c>
      <c r="B84" s="20">
        <v>6550</v>
      </c>
      <c r="C84" s="20" t="s">
        <v>271</v>
      </c>
      <c r="D84" s="13" t="s">
        <v>539</v>
      </c>
      <c r="E84" s="20" t="s">
        <v>272</v>
      </c>
      <c r="F84" s="21">
        <v>2248.0700000000002</v>
      </c>
      <c r="G84" s="20" t="s">
        <v>480</v>
      </c>
      <c r="H84" s="20" t="s">
        <v>46</v>
      </c>
      <c r="I84" s="20" t="s">
        <v>499</v>
      </c>
    </row>
    <row r="85" spans="1:9" x14ac:dyDescent="0.2">
      <c r="A85" s="20">
        <v>60041</v>
      </c>
      <c r="B85" s="20">
        <v>6551</v>
      </c>
      <c r="C85" s="20" t="s">
        <v>274</v>
      </c>
      <c r="D85" s="13" t="s">
        <v>540</v>
      </c>
      <c r="E85" s="20" t="s">
        <v>275</v>
      </c>
      <c r="F85" s="21">
        <v>7559.38</v>
      </c>
      <c r="G85" s="20" t="s">
        <v>480</v>
      </c>
      <c r="H85" s="20" t="s">
        <v>46</v>
      </c>
      <c r="I85" s="20" t="s">
        <v>499</v>
      </c>
    </row>
    <row r="86" spans="1:9" x14ac:dyDescent="0.2">
      <c r="A86" s="20">
        <v>60079</v>
      </c>
      <c r="B86" s="20">
        <v>6551</v>
      </c>
      <c r="C86" s="20" t="s">
        <v>274</v>
      </c>
      <c r="D86" s="13" t="s">
        <v>504</v>
      </c>
      <c r="E86" s="20" t="s">
        <v>541</v>
      </c>
      <c r="F86" s="21">
        <v>974</v>
      </c>
      <c r="G86" s="20" t="s">
        <v>481</v>
      </c>
      <c r="H86" s="20" t="s">
        <v>28</v>
      </c>
      <c r="I86" s="20" t="s">
        <v>499</v>
      </c>
    </row>
    <row r="87" spans="1:9" s="23" customFormat="1" x14ac:dyDescent="0.2">
      <c r="A87" s="20">
        <v>60047</v>
      </c>
      <c r="B87" s="20">
        <v>6700</v>
      </c>
      <c r="C87" s="20" t="s">
        <v>277</v>
      </c>
      <c r="D87" s="13" t="s">
        <v>520</v>
      </c>
      <c r="E87" s="20" t="s">
        <v>278</v>
      </c>
      <c r="F87" s="21">
        <v>28291</v>
      </c>
      <c r="G87" s="20" t="s">
        <v>481</v>
      </c>
      <c r="H87" s="20" t="s">
        <v>28</v>
      </c>
      <c r="I87" s="20" t="s">
        <v>501</v>
      </c>
    </row>
    <row r="88" spans="1:9" x14ac:dyDescent="0.2">
      <c r="A88" s="20">
        <v>60077</v>
      </c>
      <c r="B88" s="20">
        <v>6700</v>
      </c>
      <c r="C88" s="20" t="s">
        <v>277</v>
      </c>
      <c r="D88" s="13" t="s">
        <v>542</v>
      </c>
      <c r="E88" s="20" t="s">
        <v>543</v>
      </c>
      <c r="F88" s="21">
        <v>29795</v>
      </c>
      <c r="G88" s="20" t="s">
        <v>481</v>
      </c>
      <c r="H88" s="20" t="s">
        <v>28</v>
      </c>
      <c r="I88" s="20" t="s">
        <v>499</v>
      </c>
    </row>
    <row r="89" spans="1:9" x14ac:dyDescent="0.2">
      <c r="A89" s="20">
        <v>60038</v>
      </c>
      <c r="B89" s="20">
        <v>6790</v>
      </c>
      <c r="C89" s="20" t="s">
        <v>280</v>
      </c>
      <c r="D89" s="13" t="s">
        <v>514</v>
      </c>
      <c r="E89" s="20" t="s">
        <v>283</v>
      </c>
      <c r="F89" s="21">
        <v>1250</v>
      </c>
      <c r="G89" s="20" t="s">
        <v>481</v>
      </c>
      <c r="H89" s="20" t="s">
        <v>28</v>
      </c>
      <c r="I89" s="20" t="s">
        <v>501</v>
      </c>
    </row>
    <row r="90" spans="1:9" x14ac:dyDescent="0.2">
      <c r="A90" s="20">
        <v>60048</v>
      </c>
      <c r="B90" s="20">
        <v>6790</v>
      </c>
      <c r="C90" s="20" t="s">
        <v>280</v>
      </c>
      <c r="D90" s="13" t="s">
        <v>544</v>
      </c>
      <c r="E90" s="20" t="s">
        <v>281</v>
      </c>
      <c r="F90" s="21">
        <v>738.69</v>
      </c>
      <c r="G90" s="20" t="s">
        <v>477</v>
      </c>
      <c r="H90" s="20" t="s">
        <v>91</v>
      </c>
      <c r="I90" s="20" t="s">
        <v>479</v>
      </c>
    </row>
    <row r="91" spans="1:9" x14ac:dyDescent="0.2">
      <c r="A91" s="20">
        <v>60012</v>
      </c>
      <c r="B91" s="20">
        <v>6796</v>
      </c>
      <c r="C91" s="20" t="s">
        <v>18</v>
      </c>
      <c r="D91" s="13" t="s">
        <v>545</v>
      </c>
      <c r="E91" s="20" t="s">
        <v>115</v>
      </c>
      <c r="F91" s="21">
        <v>2787</v>
      </c>
      <c r="G91" s="20" t="s">
        <v>475</v>
      </c>
      <c r="H91" s="20" t="s">
        <v>26</v>
      </c>
      <c r="I91" s="20" t="s">
        <v>546</v>
      </c>
    </row>
    <row r="92" spans="1:9" x14ac:dyDescent="0.2">
      <c r="A92" s="20">
        <v>60023</v>
      </c>
      <c r="B92" s="20">
        <v>6796</v>
      </c>
      <c r="C92" s="20" t="s">
        <v>18</v>
      </c>
      <c r="D92" s="13" t="s">
        <v>547</v>
      </c>
      <c r="E92" s="20" t="s">
        <v>116</v>
      </c>
      <c r="F92" s="21">
        <v>1671.75</v>
      </c>
      <c r="G92" s="20" t="s">
        <v>476</v>
      </c>
      <c r="H92" s="20" t="s">
        <v>29</v>
      </c>
      <c r="I92" s="20" t="s">
        <v>499</v>
      </c>
    </row>
    <row r="93" spans="1:9" x14ac:dyDescent="0.2">
      <c r="A93" s="20">
        <v>60042</v>
      </c>
      <c r="B93" s="20">
        <v>6796</v>
      </c>
      <c r="C93" s="20" t="s">
        <v>18</v>
      </c>
      <c r="D93" s="13" t="s">
        <v>548</v>
      </c>
      <c r="E93" s="20" t="s">
        <v>287</v>
      </c>
      <c r="F93" s="21">
        <v>2544</v>
      </c>
      <c r="G93" s="20" t="s">
        <v>477</v>
      </c>
      <c r="H93" s="20" t="s">
        <v>91</v>
      </c>
      <c r="I93" s="20" t="s">
        <v>499</v>
      </c>
    </row>
    <row r="94" spans="1:9" x14ac:dyDescent="0.2">
      <c r="A94" s="20">
        <v>60058</v>
      </c>
      <c r="B94" s="20">
        <v>6796</v>
      </c>
      <c r="C94" s="20" t="s">
        <v>18</v>
      </c>
      <c r="D94" s="13" t="s">
        <v>549</v>
      </c>
      <c r="E94" s="20" t="s">
        <v>285</v>
      </c>
      <c r="F94" s="21">
        <v>41378</v>
      </c>
      <c r="G94" s="20" t="s">
        <v>480</v>
      </c>
      <c r="H94" s="20" t="s">
        <v>46</v>
      </c>
      <c r="I94" s="20" t="s">
        <v>499</v>
      </c>
    </row>
    <row r="95" spans="1:9" x14ac:dyDescent="0.2">
      <c r="A95" s="20">
        <v>60076</v>
      </c>
      <c r="B95" s="20">
        <v>6796</v>
      </c>
      <c r="C95" s="20" t="s">
        <v>18</v>
      </c>
      <c r="D95" s="13" t="s">
        <v>551</v>
      </c>
      <c r="E95" s="20" t="s">
        <v>552</v>
      </c>
      <c r="F95" s="21">
        <v>67584</v>
      </c>
      <c r="G95" s="20" t="s">
        <v>480</v>
      </c>
      <c r="H95" s="20" t="s">
        <v>46</v>
      </c>
      <c r="I95" s="20" t="s">
        <v>499</v>
      </c>
    </row>
    <row r="96" spans="1:9" x14ac:dyDescent="0.2">
      <c r="A96" s="20">
        <v>80000</v>
      </c>
      <c r="B96" s="20">
        <v>6800</v>
      </c>
      <c r="C96" s="20" t="s">
        <v>54</v>
      </c>
      <c r="D96" s="13" t="s">
        <v>553</v>
      </c>
      <c r="E96" s="20" t="s">
        <v>117</v>
      </c>
      <c r="F96" s="21">
        <v>436.01</v>
      </c>
      <c r="G96" s="20" t="s">
        <v>481</v>
      </c>
      <c r="H96" s="20" t="s">
        <v>28</v>
      </c>
      <c r="I96" s="20" t="s">
        <v>501</v>
      </c>
    </row>
    <row r="97" spans="1:9" x14ac:dyDescent="0.2">
      <c r="A97" s="20">
        <v>60027</v>
      </c>
      <c r="B97" s="20">
        <v>6820</v>
      </c>
      <c r="C97" s="20" t="s">
        <v>118</v>
      </c>
      <c r="D97" s="13" t="s">
        <v>554</v>
      </c>
      <c r="E97" s="20" t="s">
        <v>119</v>
      </c>
      <c r="F97" s="21">
        <v>280</v>
      </c>
      <c r="G97" s="20" t="s">
        <v>481</v>
      </c>
      <c r="H97" s="20" t="s">
        <v>28</v>
      </c>
      <c r="I97" s="20" t="s">
        <v>501</v>
      </c>
    </row>
    <row r="98" spans="1:9" x14ac:dyDescent="0.2">
      <c r="A98" s="20">
        <v>60060</v>
      </c>
      <c r="B98" s="20">
        <v>6820</v>
      </c>
      <c r="C98" s="20" t="s">
        <v>118</v>
      </c>
      <c r="D98" s="13" t="s">
        <v>555</v>
      </c>
      <c r="E98" s="20" t="s">
        <v>292</v>
      </c>
      <c r="F98" s="21">
        <v>2390.63</v>
      </c>
      <c r="G98" s="20" t="s">
        <v>477</v>
      </c>
      <c r="H98" s="20" t="s">
        <v>91</v>
      </c>
      <c r="I98" s="20" t="s">
        <v>479</v>
      </c>
    </row>
    <row r="99" spans="1:9" x14ac:dyDescent="0.2">
      <c r="A99" s="20">
        <v>60062</v>
      </c>
      <c r="B99" s="20">
        <v>6820</v>
      </c>
      <c r="C99" s="20" t="s">
        <v>118</v>
      </c>
      <c r="D99" s="13" t="s">
        <v>556</v>
      </c>
      <c r="E99" s="20" t="s">
        <v>294</v>
      </c>
      <c r="F99" s="21">
        <v>10953.13</v>
      </c>
      <c r="G99" s="20" t="s">
        <v>477</v>
      </c>
      <c r="H99" s="20" t="s">
        <v>91</v>
      </c>
      <c r="I99" s="20" t="s">
        <v>479</v>
      </c>
    </row>
    <row r="100" spans="1:9" x14ac:dyDescent="0.2">
      <c r="A100" s="20">
        <v>60074</v>
      </c>
      <c r="B100" s="20">
        <v>6820</v>
      </c>
      <c r="C100" s="20" t="s">
        <v>118</v>
      </c>
      <c r="D100" s="13" t="s">
        <v>557</v>
      </c>
      <c r="E100" s="20" t="s">
        <v>558</v>
      </c>
      <c r="F100" s="21">
        <v>1330</v>
      </c>
      <c r="G100" s="20" t="s">
        <v>477</v>
      </c>
      <c r="H100" s="20" t="s">
        <v>91</v>
      </c>
      <c r="I100" s="20" t="s">
        <v>479</v>
      </c>
    </row>
    <row r="101" spans="1:9" ht="13.75" customHeight="1" x14ac:dyDescent="0.2">
      <c r="A101" s="20">
        <v>22</v>
      </c>
      <c r="B101" s="20">
        <v>6840</v>
      </c>
      <c r="C101" s="20" t="s">
        <v>55</v>
      </c>
      <c r="D101" s="13" t="s">
        <v>500</v>
      </c>
      <c r="E101" s="20" t="s">
        <v>660</v>
      </c>
      <c r="F101" s="21">
        <v>1888</v>
      </c>
      <c r="G101" s="20" t="s">
        <v>481</v>
      </c>
      <c r="H101" s="20" t="s">
        <v>28</v>
      </c>
      <c r="I101" s="20" t="s">
        <v>501</v>
      </c>
    </row>
    <row r="102" spans="1:9" x14ac:dyDescent="0.2">
      <c r="A102" s="20">
        <v>60009</v>
      </c>
      <c r="B102" s="20">
        <v>6840</v>
      </c>
      <c r="C102" s="20" t="s">
        <v>55</v>
      </c>
      <c r="D102" s="13" t="s">
        <v>559</v>
      </c>
      <c r="E102" s="20" t="s">
        <v>120</v>
      </c>
      <c r="F102" s="21">
        <v>2000</v>
      </c>
      <c r="G102" s="20" t="s">
        <v>481</v>
      </c>
      <c r="H102" s="20" t="s">
        <v>28</v>
      </c>
      <c r="I102" s="20" t="s">
        <v>501</v>
      </c>
    </row>
    <row r="103" spans="1:9" x14ac:dyDescent="0.2">
      <c r="A103" s="20">
        <v>60014</v>
      </c>
      <c r="B103" s="20">
        <v>6840</v>
      </c>
      <c r="C103" s="20" t="s">
        <v>55</v>
      </c>
      <c r="D103" s="13" t="s">
        <v>498</v>
      </c>
      <c r="E103" s="20" t="s">
        <v>121</v>
      </c>
      <c r="F103" s="21">
        <v>2000</v>
      </c>
      <c r="G103" s="20" t="s">
        <v>481</v>
      </c>
      <c r="H103" s="20" t="s">
        <v>28</v>
      </c>
      <c r="I103" s="20" t="s">
        <v>501</v>
      </c>
    </row>
    <row r="104" spans="1:9" x14ac:dyDescent="0.2">
      <c r="A104" s="20">
        <v>80066</v>
      </c>
      <c r="B104" s="20">
        <v>6860</v>
      </c>
      <c r="C104" s="20" t="s">
        <v>56</v>
      </c>
      <c r="D104" s="13" t="s">
        <v>560</v>
      </c>
      <c r="E104" s="20" t="s">
        <v>122</v>
      </c>
      <c r="F104" s="21">
        <v>99.8</v>
      </c>
      <c r="G104" s="20" t="s">
        <v>477</v>
      </c>
      <c r="H104" s="20" t="s">
        <v>91</v>
      </c>
      <c r="I104" s="20" t="s">
        <v>479</v>
      </c>
    </row>
    <row r="105" spans="1:9" x14ac:dyDescent="0.2">
      <c r="A105" s="20">
        <v>80072</v>
      </c>
      <c r="B105" s="20">
        <v>6860</v>
      </c>
      <c r="C105" s="20" t="s">
        <v>56</v>
      </c>
      <c r="D105" s="13" t="s">
        <v>478</v>
      </c>
      <c r="E105" s="20" t="s">
        <v>123</v>
      </c>
      <c r="F105" s="21">
        <v>855.6</v>
      </c>
      <c r="G105" s="20" t="s">
        <v>477</v>
      </c>
      <c r="H105" s="20" t="s">
        <v>91</v>
      </c>
      <c r="I105" s="20" t="s">
        <v>479</v>
      </c>
    </row>
    <row r="106" spans="1:9" x14ac:dyDescent="0.2">
      <c r="A106" s="20">
        <v>80071</v>
      </c>
      <c r="B106" s="20">
        <v>6860</v>
      </c>
      <c r="C106" s="20" t="s">
        <v>56</v>
      </c>
      <c r="D106" s="13" t="s">
        <v>478</v>
      </c>
      <c r="E106" s="20" t="s">
        <v>124</v>
      </c>
      <c r="F106" s="21">
        <v>1644.86</v>
      </c>
      <c r="G106" s="20" t="s">
        <v>477</v>
      </c>
      <c r="H106" s="20" t="s">
        <v>91</v>
      </c>
      <c r="I106" s="20" t="s">
        <v>479</v>
      </c>
    </row>
    <row r="107" spans="1:9" x14ac:dyDescent="0.2">
      <c r="A107" s="20">
        <v>60039</v>
      </c>
      <c r="B107" s="20">
        <v>6860</v>
      </c>
      <c r="C107" s="20" t="s">
        <v>56</v>
      </c>
      <c r="D107" s="13" t="s">
        <v>514</v>
      </c>
      <c r="E107" s="20" t="s">
        <v>303</v>
      </c>
      <c r="F107" s="21">
        <v>8770</v>
      </c>
      <c r="G107" s="20" t="s">
        <v>477</v>
      </c>
      <c r="H107" s="20" t="s">
        <v>91</v>
      </c>
      <c r="I107" s="20" t="s">
        <v>479</v>
      </c>
    </row>
    <row r="108" spans="1:9" x14ac:dyDescent="0.2">
      <c r="A108" s="20">
        <v>80108</v>
      </c>
      <c r="B108" s="20">
        <v>6860</v>
      </c>
      <c r="C108" s="20" t="s">
        <v>56</v>
      </c>
      <c r="D108" s="13" t="s">
        <v>561</v>
      </c>
      <c r="E108" s="20" t="s">
        <v>299</v>
      </c>
      <c r="F108" s="21">
        <v>850</v>
      </c>
      <c r="G108" s="20" t="s">
        <v>477</v>
      </c>
      <c r="H108" s="20" t="s">
        <v>91</v>
      </c>
      <c r="I108" s="20" t="s">
        <v>479</v>
      </c>
    </row>
    <row r="109" spans="1:9" x14ac:dyDescent="0.2">
      <c r="A109" s="20">
        <v>80063</v>
      </c>
      <c r="B109" s="20">
        <v>6890</v>
      </c>
      <c r="C109" s="20" t="s">
        <v>57</v>
      </c>
      <c r="D109" s="13" t="s">
        <v>562</v>
      </c>
      <c r="E109" s="20" t="s">
        <v>125</v>
      </c>
      <c r="F109" s="21">
        <v>148.15</v>
      </c>
      <c r="G109" s="20" t="s">
        <v>481</v>
      </c>
      <c r="H109" s="20" t="s">
        <v>28</v>
      </c>
      <c r="I109" s="20" t="s">
        <v>501</v>
      </c>
    </row>
    <row r="110" spans="1:9" x14ac:dyDescent="0.2">
      <c r="A110" s="20">
        <v>80064</v>
      </c>
      <c r="B110" s="20">
        <v>6890</v>
      </c>
      <c r="C110" s="20" t="s">
        <v>57</v>
      </c>
      <c r="D110" s="13" t="s">
        <v>560</v>
      </c>
      <c r="E110" s="20" t="s">
        <v>126</v>
      </c>
      <c r="F110" s="21">
        <v>3005</v>
      </c>
      <c r="G110" s="20" t="s">
        <v>481</v>
      </c>
      <c r="H110" s="20" t="s">
        <v>28</v>
      </c>
      <c r="I110" s="20" t="s">
        <v>501</v>
      </c>
    </row>
    <row r="111" spans="1:9" x14ac:dyDescent="0.2">
      <c r="A111" s="20">
        <v>60007</v>
      </c>
      <c r="B111" s="20">
        <v>7100</v>
      </c>
      <c r="C111" s="20" t="s">
        <v>58</v>
      </c>
      <c r="D111" s="13" t="s">
        <v>563</v>
      </c>
      <c r="E111" s="20" t="s">
        <v>127</v>
      </c>
      <c r="F111" s="21">
        <v>2844</v>
      </c>
      <c r="G111" s="20" t="s">
        <v>475</v>
      </c>
      <c r="H111" s="20" t="s">
        <v>26</v>
      </c>
      <c r="I111" s="20" t="s">
        <v>546</v>
      </c>
    </row>
    <row r="112" spans="1:9" x14ac:dyDescent="0.2">
      <c r="A112" s="20">
        <v>60020</v>
      </c>
      <c r="B112" s="20">
        <v>7100</v>
      </c>
      <c r="C112" s="20" t="s">
        <v>58</v>
      </c>
      <c r="D112" s="13" t="s">
        <v>564</v>
      </c>
      <c r="E112" s="20" t="s">
        <v>129</v>
      </c>
      <c r="F112" s="21">
        <v>1556</v>
      </c>
      <c r="G112" s="20" t="s">
        <v>475</v>
      </c>
      <c r="H112" s="20" t="s">
        <v>26</v>
      </c>
      <c r="I112" s="20" t="s">
        <v>546</v>
      </c>
    </row>
    <row r="113" spans="1:9" x14ac:dyDescent="0.2">
      <c r="A113" s="20">
        <v>60020</v>
      </c>
      <c r="B113" s="20">
        <v>7100</v>
      </c>
      <c r="C113" s="20" t="s">
        <v>58</v>
      </c>
      <c r="D113" s="13" t="s">
        <v>564</v>
      </c>
      <c r="E113" s="20" t="s">
        <v>128</v>
      </c>
      <c r="F113" s="21">
        <v>2723</v>
      </c>
      <c r="G113" s="20" t="s">
        <v>475</v>
      </c>
      <c r="H113" s="20" t="s">
        <v>26</v>
      </c>
      <c r="I113" s="20" t="s">
        <v>546</v>
      </c>
    </row>
    <row r="114" spans="1:9" x14ac:dyDescent="0.2">
      <c r="A114" s="20">
        <v>60005</v>
      </c>
      <c r="B114" s="20">
        <v>7100</v>
      </c>
      <c r="C114" s="20" t="s">
        <v>58</v>
      </c>
      <c r="D114" s="13" t="s">
        <v>564</v>
      </c>
      <c r="E114" s="20" t="s">
        <v>131</v>
      </c>
      <c r="F114" s="21">
        <v>1260</v>
      </c>
      <c r="G114" s="20" t="s">
        <v>475</v>
      </c>
      <c r="H114" s="20" t="s">
        <v>26</v>
      </c>
      <c r="I114" s="20" t="s">
        <v>546</v>
      </c>
    </row>
    <row r="115" spans="1:9" x14ac:dyDescent="0.2">
      <c r="A115" s="20">
        <v>60004</v>
      </c>
      <c r="B115" s="20">
        <v>7100</v>
      </c>
      <c r="C115" s="20" t="s">
        <v>58</v>
      </c>
      <c r="D115" s="13" t="s">
        <v>564</v>
      </c>
      <c r="E115" s="20" t="s">
        <v>130</v>
      </c>
      <c r="F115" s="21">
        <v>1645</v>
      </c>
      <c r="G115" s="20" t="s">
        <v>475</v>
      </c>
      <c r="H115" s="20" t="s">
        <v>26</v>
      </c>
      <c r="I115" s="20" t="s">
        <v>546</v>
      </c>
    </row>
    <row r="116" spans="1:9" x14ac:dyDescent="0.2">
      <c r="A116" s="20">
        <v>60003</v>
      </c>
      <c r="B116" s="20">
        <v>7100</v>
      </c>
      <c r="C116" s="20" t="s">
        <v>58</v>
      </c>
      <c r="D116" s="13" t="s">
        <v>565</v>
      </c>
      <c r="E116" s="20" t="s">
        <v>133</v>
      </c>
      <c r="F116" s="21">
        <v>35</v>
      </c>
      <c r="G116" s="20" t="s">
        <v>475</v>
      </c>
      <c r="H116" s="20" t="s">
        <v>26</v>
      </c>
      <c r="I116" s="20" t="s">
        <v>546</v>
      </c>
    </row>
    <row r="117" spans="1:9" x14ac:dyDescent="0.2">
      <c r="A117" s="20">
        <v>60003</v>
      </c>
      <c r="B117" s="20">
        <v>7100</v>
      </c>
      <c r="C117" s="20" t="s">
        <v>58</v>
      </c>
      <c r="D117" s="13" t="s">
        <v>565</v>
      </c>
      <c r="E117" s="20" t="s">
        <v>132</v>
      </c>
      <c r="F117" s="21">
        <v>1989</v>
      </c>
      <c r="G117" s="20" t="s">
        <v>475</v>
      </c>
      <c r="H117" s="20" t="s">
        <v>26</v>
      </c>
      <c r="I117" s="20" t="s">
        <v>546</v>
      </c>
    </row>
    <row r="118" spans="1:9" x14ac:dyDescent="0.2">
      <c r="A118" s="20">
        <v>60035</v>
      </c>
      <c r="B118" s="20">
        <v>7100</v>
      </c>
      <c r="C118" s="20" t="s">
        <v>58</v>
      </c>
      <c r="D118" s="13" t="s">
        <v>560</v>
      </c>
      <c r="E118" s="20" t="s">
        <v>135</v>
      </c>
      <c r="F118" s="21">
        <v>1304.8</v>
      </c>
      <c r="G118" s="20" t="s">
        <v>477</v>
      </c>
      <c r="H118" s="20" t="s">
        <v>91</v>
      </c>
      <c r="I118" s="20" t="s">
        <v>479</v>
      </c>
    </row>
    <row r="119" spans="1:9" x14ac:dyDescent="0.2">
      <c r="A119" s="20">
        <v>60033</v>
      </c>
      <c r="B119" s="20">
        <v>7100</v>
      </c>
      <c r="C119" s="20" t="s">
        <v>58</v>
      </c>
      <c r="D119" s="13" t="s">
        <v>560</v>
      </c>
      <c r="E119" s="20" t="s">
        <v>134</v>
      </c>
      <c r="F119" s="21">
        <v>1298.5</v>
      </c>
      <c r="G119" s="20" t="s">
        <v>477</v>
      </c>
      <c r="H119" s="20" t="s">
        <v>91</v>
      </c>
      <c r="I119" s="20" t="s">
        <v>479</v>
      </c>
    </row>
    <row r="120" spans="1:9" x14ac:dyDescent="0.2">
      <c r="A120" s="20">
        <v>60034</v>
      </c>
      <c r="B120" s="20">
        <v>7100</v>
      </c>
      <c r="C120" s="20" t="s">
        <v>58</v>
      </c>
      <c r="D120" s="13" t="s">
        <v>566</v>
      </c>
      <c r="E120" s="20" t="s">
        <v>136</v>
      </c>
      <c r="F120" s="21">
        <v>3615</v>
      </c>
      <c r="G120" s="20" t="s">
        <v>477</v>
      </c>
      <c r="H120" s="20" t="s">
        <v>91</v>
      </c>
      <c r="I120" s="20" t="s">
        <v>479</v>
      </c>
    </row>
    <row r="121" spans="1:9" x14ac:dyDescent="0.2">
      <c r="A121" s="20">
        <v>60032</v>
      </c>
      <c r="B121" s="20">
        <v>7100</v>
      </c>
      <c r="C121" s="20" t="s">
        <v>58</v>
      </c>
      <c r="D121" s="13" t="s">
        <v>478</v>
      </c>
      <c r="E121" s="20" t="s">
        <v>137</v>
      </c>
      <c r="F121" s="21">
        <v>2832</v>
      </c>
      <c r="G121" s="20" t="s">
        <v>477</v>
      </c>
      <c r="H121" s="20" t="s">
        <v>91</v>
      </c>
      <c r="I121" s="20" t="s">
        <v>479</v>
      </c>
    </row>
    <row r="122" spans="1:9" x14ac:dyDescent="0.2">
      <c r="A122" s="20">
        <v>60030</v>
      </c>
      <c r="B122" s="20">
        <v>7100</v>
      </c>
      <c r="C122" s="20" t="s">
        <v>58</v>
      </c>
      <c r="D122" s="13" t="s">
        <v>514</v>
      </c>
      <c r="E122" s="20" t="s">
        <v>138</v>
      </c>
      <c r="F122" s="21">
        <v>4642</v>
      </c>
      <c r="G122" s="20" t="s">
        <v>477</v>
      </c>
      <c r="H122" s="20" t="s">
        <v>91</v>
      </c>
      <c r="I122" s="20" t="s">
        <v>479</v>
      </c>
    </row>
    <row r="123" spans="1:9" x14ac:dyDescent="0.2">
      <c r="A123" s="20">
        <v>60055</v>
      </c>
      <c r="B123" s="20">
        <v>7100</v>
      </c>
      <c r="C123" s="20" t="s">
        <v>58</v>
      </c>
      <c r="D123" s="13" t="s">
        <v>567</v>
      </c>
      <c r="E123" s="20" t="s">
        <v>320</v>
      </c>
      <c r="F123" s="21">
        <v>910</v>
      </c>
      <c r="G123" s="20" t="s">
        <v>477</v>
      </c>
      <c r="H123" s="20" t="s">
        <v>91</v>
      </c>
      <c r="I123" s="20" t="s">
        <v>479</v>
      </c>
    </row>
    <row r="124" spans="1:9" x14ac:dyDescent="0.2">
      <c r="A124" s="20">
        <v>60054</v>
      </c>
      <c r="B124" s="20">
        <v>7100</v>
      </c>
      <c r="C124" s="20" t="s">
        <v>58</v>
      </c>
      <c r="D124" s="13" t="s">
        <v>568</v>
      </c>
      <c r="E124" s="20" t="s">
        <v>318</v>
      </c>
      <c r="F124" s="21">
        <v>700</v>
      </c>
      <c r="G124" s="20" t="s">
        <v>477</v>
      </c>
      <c r="H124" s="20" t="s">
        <v>91</v>
      </c>
      <c r="I124" s="20" t="s">
        <v>479</v>
      </c>
    </row>
    <row r="125" spans="1:9" x14ac:dyDescent="0.2">
      <c r="A125" s="20">
        <v>60053</v>
      </c>
      <c r="B125" s="20">
        <v>7100</v>
      </c>
      <c r="C125" s="20" t="s">
        <v>58</v>
      </c>
      <c r="D125" s="13" t="s">
        <v>569</v>
      </c>
      <c r="E125" s="20" t="s">
        <v>316</v>
      </c>
      <c r="F125" s="21">
        <v>630</v>
      </c>
      <c r="G125" s="20" t="s">
        <v>477</v>
      </c>
      <c r="H125" s="20" t="s">
        <v>91</v>
      </c>
      <c r="I125" s="20" t="s">
        <v>479</v>
      </c>
    </row>
    <row r="126" spans="1:9" x14ac:dyDescent="0.2">
      <c r="A126" s="20">
        <v>60052</v>
      </c>
      <c r="B126" s="20">
        <v>7100</v>
      </c>
      <c r="C126" s="20" t="s">
        <v>58</v>
      </c>
      <c r="D126" s="13" t="s">
        <v>569</v>
      </c>
      <c r="E126" s="20" t="s">
        <v>314</v>
      </c>
      <c r="F126" s="21">
        <v>910</v>
      </c>
      <c r="G126" s="20" t="s">
        <v>477</v>
      </c>
      <c r="H126" s="20" t="s">
        <v>91</v>
      </c>
      <c r="I126" s="20" t="s">
        <v>479</v>
      </c>
    </row>
    <row r="127" spans="1:9" x14ac:dyDescent="0.2">
      <c r="A127" s="20">
        <v>60051</v>
      </c>
      <c r="B127" s="20">
        <v>7100</v>
      </c>
      <c r="C127" s="20" t="s">
        <v>58</v>
      </c>
      <c r="D127" s="13" t="s">
        <v>570</v>
      </c>
      <c r="E127" s="20" t="s">
        <v>312</v>
      </c>
      <c r="F127" s="21">
        <v>2800</v>
      </c>
      <c r="G127" s="20" t="s">
        <v>477</v>
      </c>
      <c r="H127" s="20" t="s">
        <v>91</v>
      </c>
      <c r="I127" s="20" t="s">
        <v>479</v>
      </c>
    </row>
    <row r="128" spans="1:9" x14ac:dyDescent="0.2">
      <c r="A128" s="20">
        <v>60050</v>
      </c>
      <c r="B128" s="20">
        <v>7100</v>
      </c>
      <c r="C128" s="20" t="s">
        <v>58</v>
      </c>
      <c r="D128" s="13" t="s">
        <v>571</v>
      </c>
      <c r="E128" s="20" t="s">
        <v>310</v>
      </c>
      <c r="F128" s="21">
        <v>910</v>
      </c>
      <c r="G128" s="20" t="s">
        <v>477</v>
      </c>
      <c r="H128" s="20" t="s">
        <v>91</v>
      </c>
      <c r="I128" s="20" t="s">
        <v>479</v>
      </c>
    </row>
    <row r="129" spans="1:9" x14ac:dyDescent="0.2">
      <c r="A129" s="20">
        <v>60049</v>
      </c>
      <c r="B129" s="20">
        <v>7100</v>
      </c>
      <c r="C129" s="20" t="s">
        <v>58</v>
      </c>
      <c r="D129" s="13" t="s">
        <v>572</v>
      </c>
      <c r="E129" s="20" t="s">
        <v>308</v>
      </c>
      <c r="F129" s="21">
        <v>1400</v>
      </c>
      <c r="G129" s="20" t="s">
        <v>477</v>
      </c>
      <c r="H129" s="20" t="s">
        <v>91</v>
      </c>
      <c r="I129" s="20" t="s">
        <v>479</v>
      </c>
    </row>
    <row r="130" spans="1:9" x14ac:dyDescent="0.2">
      <c r="A130" s="20">
        <v>60056</v>
      </c>
      <c r="B130" s="20">
        <v>7100</v>
      </c>
      <c r="C130" s="20" t="s">
        <v>58</v>
      </c>
      <c r="D130" s="13" t="s">
        <v>549</v>
      </c>
      <c r="E130" s="20" t="s">
        <v>322</v>
      </c>
      <c r="F130" s="21">
        <v>700</v>
      </c>
      <c r="G130" s="20" t="s">
        <v>477</v>
      </c>
      <c r="H130" s="20" t="s">
        <v>91</v>
      </c>
      <c r="I130" s="20" t="s">
        <v>479</v>
      </c>
    </row>
    <row r="131" spans="1:9" x14ac:dyDescent="0.2">
      <c r="A131" s="20">
        <v>60002</v>
      </c>
      <c r="B131" s="20">
        <v>7140</v>
      </c>
      <c r="C131" s="20" t="s">
        <v>59</v>
      </c>
      <c r="D131" s="13" t="s">
        <v>507</v>
      </c>
      <c r="E131" s="20" t="s">
        <v>139</v>
      </c>
      <c r="F131" s="21">
        <v>10140</v>
      </c>
      <c r="G131" s="20" t="s">
        <v>484</v>
      </c>
      <c r="H131" s="20" t="s">
        <v>194</v>
      </c>
      <c r="I131" s="20" t="s">
        <v>499</v>
      </c>
    </row>
    <row r="132" spans="1:9" x14ac:dyDescent="0.2">
      <c r="A132" s="20">
        <v>60006</v>
      </c>
      <c r="B132" s="20">
        <v>7140</v>
      </c>
      <c r="C132" s="20" t="s">
        <v>59</v>
      </c>
      <c r="D132" s="13" t="s">
        <v>573</v>
      </c>
      <c r="E132" s="20" t="s">
        <v>140</v>
      </c>
      <c r="F132" s="21">
        <v>1398</v>
      </c>
      <c r="G132" s="20" t="s">
        <v>475</v>
      </c>
      <c r="H132" s="20" t="s">
        <v>26</v>
      </c>
      <c r="I132" s="20" t="s">
        <v>546</v>
      </c>
    </row>
    <row r="133" spans="1:9" x14ac:dyDescent="0.2">
      <c r="A133" s="20">
        <v>60010</v>
      </c>
      <c r="B133" s="20">
        <v>7140</v>
      </c>
      <c r="C133" s="20" t="s">
        <v>59</v>
      </c>
      <c r="D133" s="13" t="s">
        <v>508</v>
      </c>
      <c r="E133" s="20" t="s">
        <v>144</v>
      </c>
      <c r="F133" s="21">
        <v>4145</v>
      </c>
      <c r="G133" s="20" t="s">
        <v>475</v>
      </c>
      <c r="H133" s="20" t="s">
        <v>26</v>
      </c>
      <c r="I133" s="20" t="s">
        <v>546</v>
      </c>
    </row>
    <row r="134" spans="1:9" s="23" customFormat="1" x14ac:dyDescent="0.2">
      <c r="A134" s="20">
        <v>60010</v>
      </c>
      <c r="B134" s="20">
        <v>7140</v>
      </c>
      <c r="C134" s="20" t="s">
        <v>59</v>
      </c>
      <c r="D134" s="13" t="s">
        <v>508</v>
      </c>
      <c r="E134" s="20" t="s">
        <v>143</v>
      </c>
      <c r="F134" s="21">
        <v>82074</v>
      </c>
      <c r="G134" s="20" t="s">
        <v>475</v>
      </c>
      <c r="H134" s="20" t="s">
        <v>26</v>
      </c>
      <c r="I134" s="20" t="s">
        <v>546</v>
      </c>
    </row>
    <row r="135" spans="1:9" x14ac:dyDescent="0.2">
      <c r="A135" s="20">
        <v>80016</v>
      </c>
      <c r="B135" s="20">
        <v>7140</v>
      </c>
      <c r="C135" s="20" t="s">
        <v>59</v>
      </c>
      <c r="D135" s="13" t="s">
        <v>508</v>
      </c>
      <c r="E135" s="20" t="s">
        <v>141</v>
      </c>
      <c r="F135" s="21">
        <v>239</v>
      </c>
      <c r="G135" s="20" t="s">
        <v>475</v>
      </c>
      <c r="H135" s="20" t="s">
        <v>26</v>
      </c>
      <c r="I135" s="20" t="s">
        <v>546</v>
      </c>
    </row>
    <row r="136" spans="1:9" x14ac:dyDescent="0.2">
      <c r="A136" s="20">
        <v>80015</v>
      </c>
      <c r="B136" s="20">
        <v>7140</v>
      </c>
      <c r="C136" s="20" t="s">
        <v>59</v>
      </c>
      <c r="D136" s="13" t="s">
        <v>508</v>
      </c>
      <c r="E136" s="20" t="s">
        <v>142</v>
      </c>
      <c r="F136" s="21">
        <v>245</v>
      </c>
      <c r="G136" s="20" t="s">
        <v>475</v>
      </c>
      <c r="H136" s="20" t="s">
        <v>26</v>
      </c>
      <c r="I136" s="20" t="s">
        <v>546</v>
      </c>
    </row>
    <row r="137" spans="1:9" x14ac:dyDescent="0.2">
      <c r="A137" s="20">
        <v>80030</v>
      </c>
      <c r="B137" s="20">
        <v>7140</v>
      </c>
      <c r="C137" s="20" t="s">
        <v>59</v>
      </c>
      <c r="D137" s="13" t="s">
        <v>574</v>
      </c>
      <c r="E137" s="20" t="s">
        <v>145</v>
      </c>
      <c r="F137" s="21">
        <v>2970</v>
      </c>
      <c r="G137" s="20" t="s">
        <v>484</v>
      </c>
      <c r="H137" s="20" t="s">
        <v>194</v>
      </c>
      <c r="I137" s="20" t="s">
        <v>546</v>
      </c>
    </row>
    <row r="138" spans="1:9" x14ac:dyDescent="0.2">
      <c r="A138" s="20">
        <v>80046</v>
      </c>
      <c r="B138" s="20">
        <v>7140</v>
      </c>
      <c r="C138" s="20" t="s">
        <v>59</v>
      </c>
      <c r="D138" s="13" t="s">
        <v>509</v>
      </c>
      <c r="E138" s="20" t="s">
        <v>146</v>
      </c>
      <c r="F138" s="21">
        <v>1189</v>
      </c>
      <c r="G138" s="20" t="s">
        <v>484</v>
      </c>
      <c r="H138" s="20" t="s">
        <v>194</v>
      </c>
      <c r="I138" s="20" t="s">
        <v>546</v>
      </c>
    </row>
    <row r="139" spans="1:9" x14ac:dyDescent="0.2">
      <c r="A139" s="20">
        <v>80027</v>
      </c>
      <c r="B139" s="20">
        <v>7140</v>
      </c>
      <c r="C139" s="20" t="s">
        <v>59</v>
      </c>
      <c r="D139" s="13" t="s">
        <v>509</v>
      </c>
      <c r="E139" s="20" t="s">
        <v>147</v>
      </c>
      <c r="F139" s="21">
        <v>1189</v>
      </c>
      <c r="G139" s="20" t="s">
        <v>484</v>
      </c>
      <c r="H139" s="20" t="s">
        <v>194</v>
      </c>
      <c r="I139" s="20" t="s">
        <v>546</v>
      </c>
    </row>
    <row r="140" spans="1:9" x14ac:dyDescent="0.2">
      <c r="A140" s="20">
        <v>80051</v>
      </c>
      <c r="B140" s="20">
        <v>7140</v>
      </c>
      <c r="C140" s="20" t="s">
        <v>59</v>
      </c>
      <c r="D140" s="13" t="s">
        <v>575</v>
      </c>
      <c r="E140" s="20" t="s">
        <v>148</v>
      </c>
      <c r="F140" s="21">
        <v>5188</v>
      </c>
      <c r="G140" s="20" t="s">
        <v>484</v>
      </c>
      <c r="H140" s="20" t="s">
        <v>194</v>
      </c>
      <c r="I140" s="20" t="s">
        <v>546</v>
      </c>
    </row>
    <row r="141" spans="1:9" x14ac:dyDescent="0.2">
      <c r="A141" s="20">
        <v>80050</v>
      </c>
      <c r="B141" s="20">
        <v>7140</v>
      </c>
      <c r="C141" s="20" t="s">
        <v>59</v>
      </c>
      <c r="D141" s="13" t="s">
        <v>575</v>
      </c>
      <c r="E141" s="20" t="s">
        <v>149</v>
      </c>
      <c r="F141" s="21">
        <v>2970</v>
      </c>
      <c r="G141" s="20" t="s">
        <v>484</v>
      </c>
      <c r="H141" s="20" t="s">
        <v>194</v>
      </c>
      <c r="I141" s="20" t="s">
        <v>546</v>
      </c>
    </row>
    <row r="142" spans="1:9" s="23" customFormat="1" x14ac:dyDescent="0.2">
      <c r="A142" s="20">
        <v>80026</v>
      </c>
      <c r="B142" s="20">
        <v>7140</v>
      </c>
      <c r="C142" s="20" t="s">
        <v>59</v>
      </c>
      <c r="D142" s="13" t="s">
        <v>575</v>
      </c>
      <c r="E142" s="20" t="s">
        <v>150</v>
      </c>
      <c r="F142" s="21">
        <v>2839</v>
      </c>
      <c r="G142" s="20" t="s">
        <v>484</v>
      </c>
      <c r="H142" s="20" t="s">
        <v>194</v>
      </c>
      <c r="I142" s="20" t="s">
        <v>546</v>
      </c>
    </row>
    <row r="143" spans="1:9" x14ac:dyDescent="0.2">
      <c r="A143" s="20">
        <v>80031</v>
      </c>
      <c r="B143" s="20">
        <v>7140</v>
      </c>
      <c r="C143" s="20" t="s">
        <v>59</v>
      </c>
      <c r="D143" s="13" t="s">
        <v>510</v>
      </c>
      <c r="E143" s="20" t="s">
        <v>151</v>
      </c>
      <c r="F143" s="21">
        <v>4878</v>
      </c>
      <c r="G143" s="20" t="s">
        <v>484</v>
      </c>
      <c r="H143" s="20" t="s">
        <v>194</v>
      </c>
      <c r="I143" s="20" t="s">
        <v>546</v>
      </c>
    </row>
    <row r="144" spans="1:9" x14ac:dyDescent="0.2">
      <c r="A144" s="20">
        <v>60018</v>
      </c>
      <c r="B144" s="20">
        <v>7140</v>
      </c>
      <c r="C144" s="20" t="s">
        <v>59</v>
      </c>
      <c r="D144" s="13" t="s">
        <v>455</v>
      </c>
      <c r="E144" s="20" t="s">
        <v>152</v>
      </c>
      <c r="F144" s="21">
        <v>754</v>
      </c>
      <c r="G144" s="20" t="s">
        <v>484</v>
      </c>
      <c r="H144" s="20" t="s">
        <v>194</v>
      </c>
      <c r="I144" s="20" t="s">
        <v>546</v>
      </c>
    </row>
    <row r="145" spans="1:9" x14ac:dyDescent="0.2">
      <c r="A145" s="20">
        <v>80052</v>
      </c>
      <c r="B145" s="20">
        <v>7140</v>
      </c>
      <c r="C145" s="20" t="s">
        <v>59</v>
      </c>
      <c r="D145" s="13" t="s">
        <v>576</v>
      </c>
      <c r="E145" s="20" t="s">
        <v>153</v>
      </c>
      <c r="F145" s="21">
        <v>1429</v>
      </c>
      <c r="G145" s="20" t="s">
        <v>477</v>
      </c>
      <c r="H145" s="20" t="s">
        <v>91</v>
      </c>
      <c r="I145" s="20" t="s">
        <v>479</v>
      </c>
    </row>
    <row r="146" spans="1:9" x14ac:dyDescent="0.2">
      <c r="A146" s="20">
        <v>80043</v>
      </c>
      <c r="B146" s="20">
        <v>7140</v>
      </c>
      <c r="C146" s="20" t="s">
        <v>59</v>
      </c>
      <c r="D146" s="13" t="s">
        <v>577</v>
      </c>
      <c r="E146" s="20" t="s">
        <v>154</v>
      </c>
      <c r="F146" s="21">
        <v>239</v>
      </c>
      <c r="G146" s="20" t="s">
        <v>476</v>
      </c>
      <c r="H146" s="20" t="s">
        <v>29</v>
      </c>
      <c r="I146" s="20" t="s">
        <v>546</v>
      </c>
    </row>
    <row r="147" spans="1:9" x14ac:dyDescent="0.2">
      <c r="A147" s="20">
        <v>60022</v>
      </c>
      <c r="B147" s="20">
        <v>7140</v>
      </c>
      <c r="C147" s="20" t="s">
        <v>59</v>
      </c>
      <c r="D147" s="13" t="s">
        <v>578</v>
      </c>
      <c r="E147" s="20" t="s">
        <v>155</v>
      </c>
      <c r="F147" s="21">
        <v>5426</v>
      </c>
      <c r="G147" s="20" t="s">
        <v>475</v>
      </c>
      <c r="H147" s="20" t="s">
        <v>26</v>
      </c>
      <c r="I147" s="20" t="s">
        <v>546</v>
      </c>
    </row>
    <row r="148" spans="1:9" x14ac:dyDescent="0.2">
      <c r="A148" s="20">
        <v>60028</v>
      </c>
      <c r="B148" s="20">
        <v>7140</v>
      </c>
      <c r="C148" s="20" t="s">
        <v>59</v>
      </c>
      <c r="D148" s="13" t="s">
        <v>450</v>
      </c>
      <c r="E148" s="20" t="s">
        <v>156</v>
      </c>
      <c r="F148" s="21">
        <v>2660</v>
      </c>
      <c r="G148" s="20" t="s">
        <v>476</v>
      </c>
      <c r="H148" s="20" t="s">
        <v>29</v>
      </c>
      <c r="I148" s="20" t="s">
        <v>501</v>
      </c>
    </row>
    <row r="149" spans="1:9" x14ac:dyDescent="0.2">
      <c r="A149" s="20">
        <v>80065</v>
      </c>
      <c r="B149" s="20">
        <v>7140</v>
      </c>
      <c r="C149" s="20" t="s">
        <v>59</v>
      </c>
      <c r="D149" s="13" t="s">
        <v>560</v>
      </c>
      <c r="E149" s="20" t="s">
        <v>157</v>
      </c>
      <c r="F149" s="21">
        <v>199</v>
      </c>
      <c r="G149" s="20" t="s">
        <v>477</v>
      </c>
      <c r="H149" s="20" t="s">
        <v>91</v>
      </c>
      <c r="I149" s="20" t="s">
        <v>479</v>
      </c>
    </row>
    <row r="150" spans="1:9" x14ac:dyDescent="0.2">
      <c r="A150" s="20">
        <v>80079</v>
      </c>
      <c r="B150" s="20">
        <v>7140</v>
      </c>
      <c r="C150" s="20" t="s">
        <v>59</v>
      </c>
      <c r="D150" s="13" t="s">
        <v>478</v>
      </c>
      <c r="E150" s="20" t="s">
        <v>158</v>
      </c>
      <c r="F150" s="21">
        <v>244</v>
      </c>
      <c r="G150" s="20" t="s">
        <v>477</v>
      </c>
      <c r="H150" s="20" t="s">
        <v>91</v>
      </c>
      <c r="I150" s="20" t="s">
        <v>479</v>
      </c>
    </row>
    <row r="151" spans="1:9" x14ac:dyDescent="0.2">
      <c r="A151" s="20">
        <v>80074</v>
      </c>
      <c r="B151" s="20">
        <v>7140</v>
      </c>
      <c r="C151" s="20" t="s">
        <v>59</v>
      </c>
      <c r="D151" s="13" t="s">
        <v>478</v>
      </c>
      <c r="E151" s="20" t="s">
        <v>159</v>
      </c>
      <c r="F151" s="21">
        <v>280</v>
      </c>
      <c r="G151" s="20" t="s">
        <v>477</v>
      </c>
      <c r="H151" s="20" t="s">
        <v>91</v>
      </c>
      <c r="I151" s="20" t="s">
        <v>479</v>
      </c>
    </row>
    <row r="152" spans="1:9" x14ac:dyDescent="0.2">
      <c r="A152" s="20">
        <v>80073</v>
      </c>
      <c r="B152" s="20">
        <v>7140</v>
      </c>
      <c r="C152" s="20" t="s">
        <v>59</v>
      </c>
      <c r="D152" s="13" t="s">
        <v>478</v>
      </c>
      <c r="E152" s="20" t="s">
        <v>160</v>
      </c>
      <c r="F152" s="21">
        <v>574</v>
      </c>
      <c r="G152" s="20" t="s">
        <v>477</v>
      </c>
      <c r="H152" s="20" t="s">
        <v>91</v>
      </c>
      <c r="I152" s="20" t="s">
        <v>479</v>
      </c>
    </row>
    <row r="153" spans="1:9" s="23" customFormat="1" x14ac:dyDescent="0.2">
      <c r="A153" s="20">
        <v>60039</v>
      </c>
      <c r="B153" s="20">
        <v>7140</v>
      </c>
      <c r="C153" s="20" t="s">
        <v>59</v>
      </c>
      <c r="D153" s="13" t="s">
        <v>514</v>
      </c>
      <c r="E153" s="20" t="s">
        <v>350</v>
      </c>
      <c r="F153" s="21">
        <v>65955</v>
      </c>
      <c r="G153" s="20" t="s">
        <v>477</v>
      </c>
      <c r="H153" s="20" t="s">
        <v>91</v>
      </c>
      <c r="I153" s="20" t="s">
        <v>479</v>
      </c>
    </row>
    <row r="154" spans="1:9" x14ac:dyDescent="0.2">
      <c r="A154" s="20">
        <v>80109</v>
      </c>
      <c r="B154" s="20">
        <v>7140</v>
      </c>
      <c r="C154" s="20" t="s">
        <v>59</v>
      </c>
      <c r="D154" s="13" t="s">
        <v>561</v>
      </c>
      <c r="E154" s="20" t="s">
        <v>346</v>
      </c>
      <c r="F154" s="21">
        <v>1099</v>
      </c>
      <c r="G154" s="20" t="s">
        <v>477</v>
      </c>
      <c r="H154" s="20" t="s">
        <v>91</v>
      </c>
      <c r="I154" s="20" t="s">
        <v>479</v>
      </c>
    </row>
    <row r="155" spans="1:9" x14ac:dyDescent="0.2">
      <c r="A155" s="20">
        <v>80110</v>
      </c>
      <c r="B155" s="20">
        <v>7140</v>
      </c>
      <c r="C155" s="20" t="s">
        <v>59</v>
      </c>
      <c r="D155" s="13" t="s">
        <v>579</v>
      </c>
      <c r="E155" s="20" t="s">
        <v>344</v>
      </c>
      <c r="F155" s="21">
        <v>829</v>
      </c>
      <c r="G155" s="20" t="s">
        <v>477</v>
      </c>
      <c r="H155" s="20" t="s">
        <v>91</v>
      </c>
      <c r="I155" s="20" t="s">
        <v>479</v>
      </c>
    </row>
    <row r="156" spans="1:9" x14ac:dyDescent="0.2">
      <c r="A156" s="20">
        <v>80112</v>
      </c>
      <c r="B156" s="20">
        <v>7140</v>
      </c>
      <c r="C156" s="20" t="s">
        <v>59</v>
      </c>
      <c r="D156" s="13" t="s">
        <v>555</v>
      </c>
      <c r="E156" s="20" t="s">
        <v>342</v>
      </c>
      <c r="F156" s="21">
        <v>550</v>
      </c>
      <c r="G156" s="20" t="s">
        <v>477</v>
      </c>
      <c r="H156" s="20" t="s">
        <v>91</v>
      </c>
      <c r="I156" s="20" t="s">
        <v>479</v>
      </c>
    </row>
    <row r="157" spans="1:9" x14ac:dyDescent="0.2">
      <c r="A157" s="20">
        <v>60065</v>
      </c>
      <c r="B157" s="20">
        <v>7140</v>
      </c>
      <c r="C157" s="20" t="s">
        <v>59</v>
      </c>
      <c r="D157" s="13" t="s">
        <v>580</v>
      </c>
      <c r="E157" s="20" t="s">
        <v>336</v>
      </c>
      <c r="F157" s="21">
        <v>1699</v>
      </c>
      <c r="G157" s="20" t="s">
        <v>477</v>
      </c>
      <c r="H157" s="20" t="s">
        <v>91</v>
      </c>
      <c r="I157" s="20" t="s">
        <v>479</v>
      </c>
    </row>
    <row r="158" spans="1:9" x14ac:dyDescent="0.2">
      <c r="A158" s="20">
        <v>60067</v>
      </c>
      <c r="B158" s="20">
        <v>7140</v>
      </c>
      <c r="C158" s="20" t="s">
        <v>59</v>
      </c>
      <c r="D158" s="13" t="s">
        <v>495</v>
      </c>
      <c r="E158" s="20" t="s">
        <v>340</v>
      </c>
      <c r="F158" s="21">
        <v>2661.82</v>
      </c>
      <c r="G158" s="20" t="s">
        <v>477</v>
      </c>
      <c r="H158" s="20" t="s">
        <v>91</v>
      </c>
      <c r="I158" s="20" t="s">
        <v>479</v>
      </c>
    </row>
    <row r="159" spans="1:9" x14ac:dyDescent="0.2">
      <c r="A159" s="20">
        <v>60066</v>
      </c>
      <c r="B159" s="20">
        <v>7140</v>
      </c>
      <c r="C159" s="20" t="s">
        <v>59</v>
      </c>
      <c r="D159" s="13" t="s">
        <v>495</v>
      </c>
      <c r="E159" s="20" t="s">
        <v>338</v>
      </c>
      <c r="F159" s="21">
        <v>5447.94</v>
      </c>
      <c r="G159" s="20" t="s">
        <v>477</v>
      </c>
      <c r="H159" s="20" t="s">
        <v>91</v>
      </c>
      <c r="I159" s="20" t="s">
        <v>479</v>
      </c>
    </row>
    <row r="160" spans="1:9" x14ac:dyDescent="0.2">
      <c r="A160" s="20">
        <v>60064</v>
      </c>
      <c r="B160" s="20">
        <v>7140</v>
      </c>
      <c r="C160" s="20" t="s">
        <v>59</v>
      </c>
      <c r="D160" s="13" t="s">
        <v>495</v>
      </c>
      <c r="E160" s="20" t="s">
        <v>334</v>
      </c>
      <c r="F160" s="21">
        <v>2487</v>
      </c>
      <c r="G160" s="20" t="s">
        <v>477</v>
      </c>
      <c r="H160" s="20" t="s">
        <v>91</v>
      </c>
      <c r="I160" s="20" t="s">
        <v>479</v>
      </c>
    </row>
    <row r="161" spans="1:9" x14ac:dyDescent="0.2">
      <c r="A161" s="20">
        <v>60071</v>
      </c>
      <c r="B161" s="20">
        <v>7140</v>
      </c>
      <c r="C161" s="20" t="s">
        <v>59</v>
      </c>
      <c r="D161" s="13" t="s">
        <v>581</v>
      </c>
      <c r="E161" s="20" t="s">
        <v>582</v>
      </c>
      <c r="F161" s="21">
        <v>20000</v>
      </c>
      <c r="G161" s="20" t="s">
        <v>476</v>
      </c>
      <c r="H161" s="20" t="s">
        <v>29</v>
      </c>
      <c r="I161" s="20" t="s">
        <v>499</v>
      </c>
    </row>
    <row r="162" spans="1:9" x14ac:dyDescent="0.2">
      <c r="A162" s="20">
        <v>80138</v>
      </c>
      <c r="B162" s="20">
        <v>7140</v>
      </c>
      <c r="C162" s="20" t="s">
        <v>59</v>
      </c>
      <c r="D162" s="13" t="s">
        <v>489</v>
      </c>
      <c r="E162" s="20" t="s">
        <v>583</v>
      </c>
      <c r="F162" s="21">
        <v>2036</v>
      </c>
      <c r="G162" s="20" t="s">
        <v>475</v>
      </c>
      <c r="H162" s="20" t="s">
        <v>26</v>
      </c>
      <c r="I162" s="20" t="s">
        <v>546</v>
      </c>
    </row>
    <row r="163" spans="1:9" x14ac:dyDescent="0.2">
      <c r="A163" s="20">
        <v>60082</v>
      </c>
      <c r="B163" s="20">
        <v>7140</v>
      </c>
      <c r="C163" s="20" t="s">
        <v>59</v>
      </c>
      <c r="D163" s="13" t="s">
        <v>536</v>
      </c>
      <c r="E163" s="20" t="s">
        <v>584</v>
      </c>
      <c r="F163" s="21">
        <v>3750</v>
      </c>
      <c r="G163" s="20" t="s">
        <v>480</v>
      </c>
      <c r="H163" s="20" t="s">
        <v>46</v>
      </c>
      <c r="I163" s="20" t="s">
        <v>499</v>
      </c>
    </row>
    <row r="164" spans="1:9" x14ac:dyDescent="0.2">
      <c r="A164" s="20">
        <v>60045</v>
      </c>
      <c r="B164" s="20">
        <v>7320</v>
      </c>
      <c r="C164" s="20" t="s">
        <v>370</v>
      </c>
      <c r="D164" s="13" t="s">
        <v>585</v>
      </c>
      <c r="E164" s="20" t="s">
        <v>382</v>
      </c>
      <c r="F164" s="21">
        <v>2560</v>
      </c>
      <c r="G164" s="20" t="s">
        <v>477</v>
      </c>
      <c r="H164" s="20" t="s">
        <v>91</v>
      </c>
      <c r="I164" s="20" t="s">
        <v>479</v>
      </c>
    </row>
    <row r="165" spans="1:9" x14ac:dyDescent="0.2">
      <c r="A165" s="20">
        <v>80092</v>
      </c>
      <c r="B165" s="20">
        <v>7320</v>
      </c>
      <c r="C165" s="20" t="s">
        <v>370</v>
      </c>
      <c r="D165" s="13" t="s">
        <v>586</v>
      </c>
      <c r="E165" s="20" t="s">
        <v>380</v>
      </c>
      <c r="F165" s="21">
        <v>18110</v>
      </c>
      <c r="G165" s="20" t="s">
        <v>477</v>
      </c>
      <c r="H165" s="20" t="s">
        <v>91</v>
      </c>
      <c r="I165" s="20" t="s">
        <v>499</v>
      </c>
    </row>
    <row r="166" spans="1:9" x14ac:dyDescent="0.2">
      <c r="A166" s="20">
        <v>60059</v>
      </c>
      <c r="B166" s="20">
        <v>7320</v>
      </c>
      <c r="C166" s="20" t="s">
        <v>370</v>
      </c>
      <c r="D166" s="13" t="s">
        <v>587</v>
      </c>
      <c r="E166" s="20" t="s">
        <v>378</v>
      </c>
      <c r="F166" s="21">
        <v>2500</v>
      </c>
      <c r="G166" s="20" t="s">
        <v>477</v>
      </c>
      <c r="H166" s="20" t="s">
        <v>91</v>
      </c>
      <c r="I166" s="20" t="s">
        <v>479</v>
      </c>
    </row>
    <row r="167" spans="1:9" x14ac:dyDescent="0.2">
      <c r="A167" s="20">
        <v>60063</v>
      </c>
      <c r="B167" s="20">
        <v>7320</v>
      </c>
      <c r="C167" s="20" t="s">
        <v>370</v>
      </c>
      <c r="D167" s="13" t="s">
        <v>588</v>
      </c>
      <c r="E167" s="20" t="s">
        <v>376</v>
      </c>
      <c r="F167" s="21">
        <v>8928.51</v>
      </c>
      <c r="G167" s="20" t="s">
        <v>477</v>
      </c>
      <c r="H167" s="20" t="s">
        <v>91</v>
      </c>
      <c r="I167" s="20" t="s">
        <v>589</v>
      </c>
    </row>
    <row r="168" spans="1:9" x14ac:dyDescent="0.2">
      <c r="A168" s="20">
        <v>60068</v>
      </c>
      <c r="B168" s="20">
        <v>7320</v>
      </c>
      <c r="C168" s="20" t="s">
        <v>370</v>
      </c>
      <c r="D168" s="13" t="s">
        <v>590</v>
      </c>
      <c r="E168" s="20" t="s">
        <v>371</v>
      </c>
      <c r="F168" s="21">
        <v>66510.55</v>
      </c>
      <c r="G168" s="20" t="s">
        <v>477</v>
      </c>
      <c r="H168" s="20" t="s">
        <v>91</v>
      </c>
      <c r="I168" s="20" t="s">
        <v>589</v>
      </c>
    </row>
    <row r="169" spans="1:9" x14ac:dyDescent="0.2">
      <c r="A169" s="20">
        <v>60069</v>
      </c>
      <c r="B169" s="20">
        <v>7320</v>
      </c>
      <c r="C169" s="20" t="s">
        <v>370</v>
      </c>
      <c r="D169" s="13" t="s">
        <v>591</v>
      </c>
      <c r="E169" s="20" t="s">
        <v>374</v>
      </c>
      <c r="F169" s="21">
        <v>3571.49</v>
      </c>
      <c r="G169" s="20" t="s">
        <v>477</v>
      </c>
      <c r="H169" s="20" t="s">
        <v>91</v>
      </c>
      <c r="I169" s="20" t="s">
        <v>589</v>
      </c>
    </row>
    <row r="170" spans="1:9" x14ac:dyDescent="0.2">
      <c r="A170" s="20">
        <v>60083</v>
      </c>
      <c r="B170" s="20">
        <v>7320</v>
      </c>
      <c r="C170" s="20" t="s">
        <v>370</v>
      </c>
      <c r="D170" s="13" t="s">
        <v>592</v>
      </c>
      <c r="E170" s="20" t="s">
        <v>593</v>
      </c>
      <c r="F170" s="21">
        <v>690</v>
      </c>
      <c r="G170" s="20" t="s">
        <v>477</v>
      </c>
      <c r="H170" s="20" t="s">
        <v>91</v>
      </c>
      <c r="I170" s="20" t="s">
        <v>499</v>
      </c>
    </row>
    <row r="171" spans="1:9" x14ac:dyDescent="0.2">
      <c r="A171" s="20">
        <v>80001</v>
      </c>
      <c r="B171" s="20">
        <v>7430</v>
      </c>
      <c r="C171" s="20" t="s">
        <v>60</v>
      </c>
      <c r="D171" s="13" t="s">
        <v>594</v>
      </c>
      <c r="E171" s="20" t="s">
        <v>161</v>
      </c>
      <c r="F171" s="21">
        <v>500</v>
      </c>
      <c r="G171" s="20" t="s">
        <v>481</v>
      </c>
      <c r="H171" s="20" t="s">
        <v>28</v>
      </c>
      <c r="I171" s="20" t="s">
        <v>501</v>
      </c>
    </row>
    <row r="172" spans="1:9" x14ac:dyDescent="0.2">
      <c r="A172" s="20">
        <v>80005</v>
      </c>
      <c r="B172" s="20">
        <v>7430</v>
      </c>
      <c r="C172" s="20" t="s">
        <v>60</v>
      </c>
      <c r="D172" s="13" t="s">
        <v>595</v>
      </c>
      <c r="E172" s="20" t="s">
        <v>162</v>
      </c>
      <c r="F172" s="21">
        <v>500</v>
      </c>
      <c r="G172" s="20" t="s">
        <v>483</v>
      </c>
      <c r="H172" s="20" t="s">
        <v>30</v>
      </c>
      <c r="I172" s="20" t="s">
        <v>501</v>
      </c>
    </row>
    <row r="173" spans="1:9" x14ac:dyDescent="0.2">
      <c r="A173" s="20">
        <v>60029</v>
      </c>
      <c r="B173" s="20">
        <v>7430</v>
      </c>
      <c r="C173" s="20" t="s">
        <v>60</v>
      </c>
      <c r="D173" s="13" t="s">
        <v>596</v>
      </c>
      <c r="E173" s="20" t="s">
        <v>164</v>
      </c>
      <c r="F173" s="21">
        <v>40502</v>
      </c>
      <c r="G173" s="20" t="s">
        <v>483</v>
      </c>
      <c r="H173" s="20" t="s">
        <v>30</v>
      </c>
      <c r="I173" s="20" t="s">
        <v>499</v>
      </c>
    </row>
    <row r="174" spans="1:9" x14ac:dyDescent="0.2">
      <c r="A174" s="20">
        <v>80091</v>
      </c>
      <c r="B174" s="20">
        <v>7430</v>
      </c>
      <c r="C174" s="20" t="s">
        <v>60</v>
      </c>
      <c r="D174" s="13" t="s">
        <v>597</v>
      </c>
      <c r="E174" s="20" t="s">
        <v>389</v>
      </c>
      <c r="F174" s="21">
        <v>1000</v>
      </c>
      <c r="G174" s="20" t="s">
        <v>483</v>
      </c>
      <c r="H174" s="20" t="s">
        <v>30</v>
      </c>
      <c r="I174" s="20" t="s">
        <v>501</v>
      </c>
    </row>
    <row r="175" spans="1:9" x14ac:dyDescent="0.2">
      <c r="A175" s="20">
        <v>60057</v>
      </c>
      <c r="B175" s="20">
        <v>7430</v>
      </c>
      <c r="C175" s="20" t="s">
        <v>60</v>
      </c>
      <c r="D175" s="13" t="s">
        <v>598</v>
      </c>
      <c r="E175" s="20" t="s">
        <v>387</v>
      </c>
      <c r="F175" s="21">
        <v>2395</v>
      </c>
      <c r="G175" s="20" t="s">
        <v>481</v>
      </c>
      <c r="H175" s="20" t="s">
        <v>28</v>
      </c>
      <c r="I175" s="20" t="s">
        <v>501</v>
      </c>
    </row>
    <row r="176" spans="1:9" x14ac:dyDescent="0.2">
      <c r="A176" s="20">
        <v>60070</v>
      </c>
      <c r="B176" s="20">
        <v>7430</v>
      </c>
      <c r="C176" s="20" t="s">
        <v>60</v>
      </c>
      <c r="D176" s="13" t="s">
        <v>599</v>
      </c>
      <c r="E176" s="20" t="s">
        <v>385</v>
      </c>
      <c r="F176" s="21">
        <v>1000</v>
      </c>
      <c r="G176" s="20" t="s">
        <v>477</v>
      </c>
      <c r="H176" s="20" t="s">
        <v>91</v>
      </c>
      <c r="I176" s="20" t="s">
        <v>499</v>
      </c>
    </row>
    <row r="177" spans="1:9" x14ac:dyDescent="0.2">
      <c r="A177" s="20">
        <v>60067</v>
      </c>
      <c r="B177" s="20">
        <v>7430</v>
      </c>
      <c r="C177" s="20" t="s">
        <v>60</v>
      </c>
      <c r="D177" s="13" t="s">
        <v>495</v>
      </c>
      <c r="E177" s="20" t="s">
        <v>383</v>
      </c>
      <c r="F177" s="21">
        <v>460</v>
      </c>
      <c r="G177" s="20" t="s">
        <v>477</v>
      </c>
      <c r="H177" s="20" t="s">
        <v>91</v>
      </c>
      <c r="I177" s="20" t="s">
        <v>479</v>
      </c>
    </row>
    <row r="178" spans="1:9" x14ac:dyDescent="0.2">
      <c r="A178" s="20">
        <v>80070</v>
      </c>
      <c r="B178" s="20">
        <v>7700</v>
      </c>
      <c r="C178" s="20" t="s">
        <v>61</v>
      </c>
      <c r="D178" s="13" t="s">
        <v>508</v>
      </c>
      <c r="E178" s="20" t="s">
        <v>165</v>
      </c>
      <c r="F178" s="21">
        <v>250</v>
      </c>
      <c r="G178" s="20" t="s">
        <v>475</v>
      </c>
      <c r="H178" s="20" t="s">
        <v>26</v>
      </c>
      <c r="I178" s="20" t="s">
        <v>546</v>
      </c>
    </row>
    <row r="179" spans="1:9" x14ac:dyDescent="0.2">
      <c r="A179" s="20">
        <v>80032</v>
      </c>
      <c r="B179" s="20">
        <v>7700</v>
      </c>
      <c r="C179" s="20" t="s">
        <v>61</v>
      </c>
      <c r="D179" s="13" t="s">
        <v>508</v>
      </c>
      <c r="E179" s="20" t="s">
        <v>166</v>
      </c>
      <c r="F179" s="21">
        <v>2516</v>
      </c>
      <c r="G179" s="20" t="s">
        <v>475</v>
      </c>
      <c r="H179" s="20" t="s">
        <v>26</v>
      </c>
      <c r="I179" s="20" t="s">
        <v>546</v>
      </c>
    </row>
    <row r="180" spans="1:9" x14ac:dyDescent="0.2">
      <c r="A180" s="20">
        <v>80023</v>
      </c>
      <c r="B180" s="20">
        <v>7700</v>
      </c>
      <c r="C180" s="20" t="s">
        <v>61</v>
      </c>
      <c r="D180" s="13" t="s">
        <v>508</v>
      </c>
      <c r="E180" s="20" t="s">
        <v>167</v>
      </c>
      <c r="F180" s="21">
        <v>129.80000000000001</v>
      </c>
      <c r="G180" s="20" t="s">
        <v>475</v>
      </c>
      <c r="H180" s="20" t="s">
        <v>26</v>
      </c>
      <c r="I180" s="20" t="s">
        <v>546</v>
      </c>
    </row>
    <row r="181" spans="1:9" s="23" customFormat="1" x14ac:dyDescent="0.2">
      <c r="A181" s="20">
        <v>80020</v>
      </c>
      <c r="B181" s="20">
        <v>7700</v>
      </c>
      <c r="C181" s="20" t="s">
        <v>61</v>
      </c>
      <c r="D181" s="13" t="s">
        <v>508</v>
      </c>
      <c r="E181" s="20" t="s">
        <v>168</v>
      </c>
      <c r="F181" s="21">
        <v>1254.6600000000001</v>
      </c>
      <c r="G181" s="20" t="s">
        <v>475</v>
      </c>
      <c r="H181" s="20" t="s">
        <v>26</v>
      </c>
      <c r="I181" s="20" t="s">
        <v>546</v>
      </c>
    </row>
    <row r="182" spans="1:9" x14ac:dyDescent="0.2">
      <c r="A182" s="20">
        <v>80019</v>
      </c>
      <c r="B182" s="20">
        <v>7700</v>
      </c>
      <c r="C182" s="20" t="s">
        <v>61</v>
      </c>
      <c r="D182" s="13" t="s">
        <v>508</v>
      </c>
      <c r="E182" s="20" t="s">
        <v>169</v>
      </c>
      <c r="F182" s="21">
        <v>52.29</v>
      </c>
      <c r="G182" s="20" t="s">
        <v>475</v>
      </c>
      <c r="H182" s="20" t="s">
        <v>26</v>
      </c>
      <c r="I182" s="20" t="s">
        <v>546</v>
      </c>
    </row>
    <row r="183" spans="1:9" x14ac:dyDescent="0.2">
      <c r="A183" s="20">
        <v>80018</v>
      </c>
      <c r="B183" s="20">
        <v>7700</v>
      </c>
      <c r="C183" s="20" t="s">
        <v>61</v>
      </c>
      <c r="D183" s="13" t="s">
        <v>508</v>
      </c>
      <c r="E183" s="20" t="s">
        <v>170</v>
      </c>
      <c r="F183" s="21">
        <v>258.8</v>
      </c>
      <c r="G183" s="20" t="s">
        <v>475</v>
      </c>
      <c r="H183" s="20" t="s">
        <v>26</v>
      </c>
      <c r="I183" s="20" t="s">
        <v>546</v>
      </c>
    </row>
    <row r="184" spans="1:9" s="23" customFormat="1" x14ac:dyDescent="0.2">
      <c r="A184" s="20">
        <v>80017</v>
      </c>
      <c r="B184" s="20">
        <v>7700</v>
      </c>
      <c r="C184" s="20" t="s">
        <v>61</v>
      </c>
      <c r="D184" s="13" t="s">
        <v>508</v>
      </c>
      <c r="E184" s="20" t="s">
        <v>171</v>
      </c>
      <c r="F184" s="21">
        <v>199.8</v>
      </c>
      <c r="G184" s="20" t="s">
        <v>475</v>
      </c>
      <c r="H184" s="20" t="s">
        <v>26</v>
      </c>
      <c r="I184" s="20" t="s">
        <v>546</v>
      </c>
    </row>
    <row r="185" spans="1:9" x14ac:dyDescent="0.2">
      <c r="A185" s="20">
        <v>60015</v>
      </c>
      <c r="B185" s="20">
        <v>7700</v>
      </c>
      <c r="C185" s="20" t="s">
        <v>61</v>
      </c>
      <c r="D185" s="13" t="s">
        <v>565</v>
      </c>
      <c r="E185" s="20" t="s">
        <v>172</v>
      </c>
      <c r="F185" s="21">
        <v>4000</v>
      </c>
      <c r="G185" s="20" t="s">
        <v>475</v>
      </c>
      <c r="H185" s="20" t="s">
        <v>26</v>
      </c>
      <c r="I185" s="20" t="s">
        <v>546</v>
      </c>
    </row>
    <row r="186" spans="1:9" x14ac:dyDescent="0.2">
      <c r="A186" s="20">
        <v>80024</v>
      </c>
      <c r="B186" s="20">
        <v>7700</v>
      </c>
      <c r="C186" s="20" t="s">
        <v>61</v>
      </c>
      <c r="D186" s="13" t="s">
        <v>574</v>
      </c>
      <c r="E186" s="20" t="s">
        <v>32</v>
      </c>
      <c r="F186" s="21">
        <v>130.69999999999999</v>
      </c>
      <c r="G186" s="20" t="s">
        <v>475</v>
      </c>
      <c r="H186" s="20" t="s">
        <v>26</v>
      </c>
      <c r="I186" s="20" t="s">
        <v>546</v>
      </c>
    </row>
    <row r="187" spans="1:9" x14ac:dyDescent="0.2">
      <c r="A187" s="20">
        <v>60016</v>
      </c>
      <c r="B187" s="20">
        <v>7700</v>
      </c>
      <c r="C187" s="20" t="s">
        <v>61</v>
      </c>
      <c r="D187" s="13" t="s">
        <v>574</v>
      </c>
      <c r="E187" s="20" t="s">
        <v>173</v>
      </c>
      <c r="F187" s="21">
        <v>3870</v>
      </c>
      <c r="G187" s="20" t="s">
        <v>484</v>
      </c>
      <c r="H187" s="20" t="s">
        <v>194</v>
      </c>
      <c r="I187" s="20" t="s">
        <v>499</v>
      </c>
    </row>
    <row r="188" spans="1:9" x14ac:dyDescent="0.2">
      <c r="A188" s="20">
        <v>60036</v>
      </c>
      <c r="B188" s="20">
        <v>7700</v>
      </c>
      <c r="C188" s="20" t="s">
        <v>61</v>
      </c>
      <c r="D188" s="13" t="s">
        <v>575</v>
      </c>
      <c r="E188" s="20" t="s">
        <v>394</v>
      </c>
      <c r="F188" s="21">
        <v>3870</v>
      </c>
      <c r="G188" s="20" t="s">
        <v>476</v>
      </c>
      <c r="H188" s="20" t="s">
        <v>29</v>
      </c>
      <c r="I188" s="20" t="s">
        <v>499</v>
      </c>
    </row>
    <row r="189" spans="1:9" x14ac:dyDescent="0.2">
      <c r="A189" s="20">
        <v>60011</v>
      </c>
      <c r="B189" s="20">
        <v>7700</v>
      </c>
      <c r="C189" s="20" t="s">
        <v>61</v>
      </c>
      <c r="D189" s="13" t="s">
        <v>492</v>
      </c>
      <c r="E189" s="20" t="s">
        <v>174</v>
      </c>
      <c r="F189" s="21">
        <v>13652</v>
      </c>
      <c r="G189" s="20" t="s">
        <v>475</v>
      </c>
      <c r="H189" s="20" t="s">
        <v>26</v>
      </c>
      <c r="I189" s="20" t="s">
        <v>546</v>
      </c>
    </row>
    <row r="190" spans="1:9" x14ac:dyDescent="0.2">
      <c r="A190" s="20">
        <v>60024</v>
      </c>
      <c r="B190" s="20">
        <v>7700</v>
      </c>
      <c r="C190" s="20" t="s">
        <v>61</v>
      </c>
      <c r="D190" s="13" t="s">
        <v>513</v>
      </c>
      <c r="E190" s="20" t="s">
        <v>175</v>
      </c>
      <c r="F190" s="21">
        <v>8517</v>
      </c>
      <c r="G190" s="20" t="s">
        <v>475</v>
      </c>
      <c r="H190" s="20" t="s">
        <v>26</v>
      </c>
      <c r="I190" s="20" t="s">
        <v>546</v>
      </c>
    </row>
    <row r="191" spans="1:9" s="23" customFormat="1" x14ac:dyDescent="0.2">
      <c r="A191" s="20">
        <v>60025</v>
      </c>
      <c r="B191" s="20">
        <v>7700</v>
      </c>
      <c r="C191" s="20" t="s">
        <v>61</v>
      </c>
      <c r="D191" s="13" t="s">
        <v>600</v>
      </c>
      <c r="E191" s="20" t="s">
        <v>176</v>
      </c>
      <c r="F191" s="21">
        <v>56000</v>
      </c>
      <c r="G191" s="20" t="s">
        <v>484</v>
      </c>
      <c r="H191" s="20" t="s">
        <v>194</v>
      </c>
      <c r="I191" s="20" t="s">
        <v>499</v>
      </c>
    </row>
    <row r="192" spans="1:9" x14ac:dyDescent="0.2">
      <c r="A192" s="20">
        <v>80003</v>
      </c>
      <c r="B192" s="20">
        <v>7770</v>
      </c>
      <c r="C192" s="20" t="s">
        <v>62</v>
      </c>
      <c r="D192" s="13" t="s">
        <v>601</v>
      </c>
      <c r="E192" s="20" t="s">
        <v>177</v>
      </c>
      <c r="F192" s="21">
        <v>24</v>
      </c>
      <c r="G192" s="20" t="s">
        <v>482</v>
      </c>
      <c r="H192" s="20" t="s">
        <v>31</v>
      </c>
      <c r="I192" s="20" t="s">
        <v>501</v>
      </c>
    </row>
    <row r="193" spans="1:9" x14ac:dyDescent="0.2">
      <c r="A193" s="20">
        <v>80006</v>
      </c>
      <c r="B193" s="20">
        <v>7770</v>
      </c>
      <c r="C193" s="20" t="s">
        <v>62</v>
      </c>
      <c r="D193" s="13" t="s">
        <v>595</v>
      </c>
      <c r="E193" s="20" t="s">
        <v>178</v>
      </c>
      <c r="F193" s="21">
        <v>0.88</v>
      </c>
      <c r="G193" s="20" t="s">
        <v>482</v>
      </c>
      <c r="H193" s="20" t="s">
        <v>31</v>
      </c>
      <c r="I193" s="20" t="s">
        <v>501</v>
      </c>
    </row>
    <row r="194" spans="1:9" x14ac:dyDescent="0.2">
      <c r="A194" s="20">
        <v>80010</v>
      </c>
      <c r="B194" s="20">
        <v>7770</v>
      </c>
      <c r="C194" s="20" t="s">
        <v>62</v>
      </c>
      <c r="D194" s="13" t="s">
        <v>458</v>
      </c>
      <c r="E194" s="20" t="s">
        <v>179</v>
      </c>
      <c r="F194" s="21">
        <v>100.5</v>
      </c>
      <c r="G194" s="20" t="s">
        <v>482</v>
      </c>
      <c r="H194" s="20" t="s">
        <v>31</v>
      </c>
      <c r="I194" s="20" t="s">
        <v>501</v>
      </c>
    </row>
    <row r="195" spans="1:9" x14ac:dyDescent="0.2">
      <c r="A195" s="20">
        <v>80013</v>
      </c>
      <c r="B195" s="20">
        <v>7770</v>
      </c>
      <c r="C195" s="20" t="s">
        <v>62</v>
      </c>
      <c r="D195" s="13" t="s">
        <v>602</v>
      </c>
      <c r="E195" s="20" t="s">
        <v>180</v>
      </c>
      <c r="F195" s="21">
        <v>26</v>
      </c>
      <c r="G195" s="20" t="s">
        <v>482</v>
      </c>
      <c r="H195" s="20" t="s">
        <v>31</v>
      </c>
      <c r="I195" s="20" t="s">
        <v>501</v>
      </c>
    </row>
    <row r="196" spans="1:9" x14ac:dyDescent="0.2">
      <c r="A196" s="20">
        <v>80029</v>
      </c>
      <c r="B196" s="20">
        <v>7770</v>
      </c>
      <c r="C196" s="20" t="s">
        <v>62</v>
      </c>
      <c r="D196" s="13" t="s">
        <v>463</v>
      </c>
      <c r="E196" s="20" t="s">
        <v>181</v>
      </c>
      <c r="F196" s="21">
        <v>113.32</v>
      </c>
      <c r="G196" s="20" t="s">
        <v>482</v>
      </c>
      <c r="H196" s="20" t="s">
        <v>31</v>
      </c>
      <c r="I196" s="20" t="s">
        <v>501</v>
      </c>
    </row>
    <row r="197" spans="1:9" x14ac:dyDescent="0.2">
      <c r="A197" s="20">
        <v>80033</v>
      </c>
      <c r="B197" s="20">
        <v>7770</v>
      </c>
      <c r="C197" s="20" t="s">
        <v>62</v>
      </c>
      <c r="D197" s="13" t="s">
        <v>492</v>
      </c>
      <c r="E197" s="20" t="s">
        <v>182</v>
      </c>
      <c r="F197" s="21">
        <v>148</v>
      </c>
      <c r="G197" s="20" t="s">
        <v>482</v>
      </c>
      <c r="H197" s="20" t="s">
        <v>31</v>
      </c>
      <c r="I197" s="20" t="s">
        <v>501</v>
      </c>
    </row>
    <row r="198" spans="1:9" s="23" customFormat="1" x14ac:dyDescent="0.2">
      <c r="A198" s="20">
        <v>80039</v>
      </c>
      <c r="B198" s="20">
        <v>7770</v>
      </c>
      <c r="C198" s="20" t="s">
        <v>62</v>
      </c>
      <c r="D198" s="13" t="s">
        <v>498</v>
      </c>
      <c r="E198" s="20" t="s">
        <v>183</v>
      </c>
      <c r="F198" s="21">
        <v>45</v>
      </c>
      <c r="G198" s="20" t="s">
        <v>482</v>
      </c>
      <c r="H198" s="20" t="s">
        <v>31</v>
      </c>
      <c r="I198" s="20" t="s">
        <v>501</v>
      </c>
    </row>
    <row r="199" spans="1:9" x14ac:dyDescent="0.2">
      <c r="A199" s="20">
        <v>60019</v>
      </c>
      <c r="B199" s="20">
        <v>7770</v>
      </c>
      <c r="C199" s="20" t="s">
        <v>62</v>
      </c>
      <c r="D199" s="13" t="s">
        <v>511</v>
      </c>
      <c r="E199" s="20" t="s">
        <v>184</v>
      </c>
      <c r="F199" s="21">
        <v>13.75</v>
      </c>
      <c r="G199" s="20" t="s">
        <v>481</v>
      </c>
      <c r="H199" s="20" t="s">
        <v>28</v>
      </c>
      <c r="I199" s="20" t="s">
        <v>501</v>
      </c>
    </row>
    <row r="200" spans="1:9" x14ac:dyDescent="0.2">
      <c r="A200" s="20">
        <v>60021</v>
      </c>
      <c r="B200" s="20">
        <v>7770</v>
      </c>
      <c r="C200" s="20" t="s">
        <v>62</v>
      </c>
      <c r="D200" s="13" t="s">
        <v>512</v>
      </c>
      <c r="E200" s="20" t="s">
        <v>185</v>
      </c>
      <c r="F200" s="21">
        <v>32.5</v>
      </c>
      <c r="G200" s="20" t="s">
        <v>481</v>
      </c>
      <c r="H200" s="20" t="s">
        <v>28</v>
      </c>
      <c r="I200" s="20" t="s">
        <v>501</v>
      </c>
    </row>
    <row r="201" spans="1:9" x14ac:dyDescent="0.2">
      <c r="A201" s="20">
        <v>80042</v>
      </c>
      <c r="B201" s="20">
        <v>7770</v>
      </c>
      <c r="C201" s="20" t="s">
        <v>62</v>
      </c>
      <c r="D201" s="13" t="s">
        <v>603</v>
      </c>
      <c r="E201" s="20" t="s">
        <v>186</v>
      </c>
      <c r="F201" s="21">
        <v>300</v>
      </c>
      <c r="G201" s="20" t="s">
        <v>482</v>
      </c>
      <c r="H201" s="20" t="s">
        <v>31</v>
      </c>
      <c r="I201" s="20" t="s">
        <v>501</v>
      </c>
    </row>
    <row r="202" spans="1:9" x14ac:dyDescent="0.2">
      <c r="A202" s="20">
        <v>80055</v>
      </c>
      <c r="B202" s="20">
        <v>7770</v>
      </c>
      <c r="C202" s="20" t="s">
        <v>62</v>
      </c>
      <c r="D202" s="13" t="s">
        <v>578</v>
      </c>
      <c r="E202" s="20" t="s">
        <v>187</v>
      </c>
      <c r="F202" s="21">
        <v>107.5</v>
      </c>
      <c r="G202" s="20" t="s">
        <v>482</v>
      </c>
      <c r="H202" s="20" t="s">
        <v>31</v>
      </c>
      <c r="I202" s="20" t="s">
        <v>501</v>
      </c>
    </row>
    <row r="203" spans="1:9" s="23" customFormat="1" x14ac:dyDescent="0.2">
      <c r="A203" s="20">
        <v>80061</v>
      </c>
      <c r="B203" s="20">
        <v>7770</v>
      </c>
      <c r="C203" s="20" t="s">
        <v>62</v>
      </c>
      <c r="D203" s="13" t="s">
        <v>604</v>
      </c>
      <c r="E203" s="20" t="s">
        <v>188</v>
      </c>
      <c r="F203" s="21">
        <v>31.5</v>
      </c>
      <c r="G203" s="20" t="s">
        <v>482</v>
      </c>
      <c r="H203" s="20" t="s">
        <v>31</v>
      </c>
      <c r="I203" s="20" t="s">
        <v>501</v>
      </c>
    </row>
    <row r="204" spans="1:9" x14ac:dyDescent="0.2">
      <c r="A204" s="20">
        <v>80075</v>
      </c>
      <c r="B204" s="20">
        <v>7770</v>
      </c>
      <c r="C204" s="20" t="s">
        <v>62</v>
      </c>
      <c r="D204" s="13" t="s">
        <v>445</v>
      </c>
      <c r="E204" s="20" t="s">
        <v>72</v>
      </c>
      <c r="F204" s="21">
        <v>65.45</v>
      </c>
      <c r="G204" s="20" t="s">
        <v>481</v>
      </c>
      <c r="H204" s="20" t="s">
        <v>28</v>
      </c>
      <c r="I204" s="20" t="s">
        <v>501</v>
      </c>
    </row>
    <row r="205" spans="1:9" x14ac:dyDescent="0.2">
      <c r="A205" s="20">
        <v>80076</v>
      </c>
      <c r="B205" s="20">
        <v>7770</v>
      </c>
      <c r="C205" s="20" t="s">
        <v>62</v>
      </c>
      <c r="D205" s="13" t="s">
        <v>514</v>
      </c>
      <c r="E205" s="20" t="s">
        <v>189</v>
      </c>
      <c r="F205" s="21">
        <v>115</v>
      </c>
      <c r="G205" s="20" t="s">
        <v>482</v>
      </c>
      <c r="H205" s="20" t="s">
        <v>31</v>
      </c>
      <c r="I205" s="20" t="s">
        <v>501</v>
      </c>
    </row>
    <row r="206" spans="1:9" x14ac:dyDescent="0.2">
      <c r="A206" s="20">
        <v>80077</v>
      </c>
      <c r="B206" s="20">
        <v>7770</v>
      </c>
      <c r="C206" s="20" t="s">
        <v>62</v>
      </c>
      <c r="D206" s="13" t="s">
        <v>540</v>
      </c>
      <c r="E206" s="20" t="s">
        <v>428</v>
      </c>
      <c r="F206" s="21">
        <v>44</v>
      </c>
      <c r="G206" s="20" t="s">
        <v>482</v>
      </c>
      <c r="H206" s="20" t="s">
        <v>31</v>
      </c>
      <c r="I206" s="20" t="s">
        <v>501</v>
      </c>
    </row>
    <row r="207" spans="1:9" x14ac:dyDescent="0.2">
      <c r="A207" s="20">
        <v>80085</v>
      </c>
      <c r="B207" s="20">
        <v>7770</v>
      </c>
      <c r="C207" s="20" t="s">
        <v>62</v>
      </c>
      <c r="D207" s="13" t="s">
        <v>516</v>
      </c>
      <c r="E207" s="20" t="s">
        <v>426</v>
      </c>
      <c r="F207" s="21">
        <v>102</v>
      </c>
      <c r="G207" s="20" t="s">
        <v>482</v>
      </c>
      <c r="H207" s="20" t="s">
        <v>31</v>
      </c>
      <c r="I207" s="20" t="s">
        <v>501</v>
      </c>
    </row>
    <row r="208" spans="1:9" x14ac:dyDescent="0.2">
      <c r="A208" s="20">
        <v>80087</v>
      </c>
      <c r="B208" s="20">
        <v>7770</v>
      </c>
      <c r="C208" s="20" t="s">
        <v>62</v>
      </c>
      <c r="D208" s="13" t="s">
        <v>605</v>
      </c>
      <c r="E208" s="20" t="s">
        <v>424</v>
      </c>
      <c r="F208" s="21">
        <v>49</v>
      </c>
      <c r="G208" s="20" t="s">
        <v>482</v>
      </c>
      <c r="H208" s="20" t="s">
        <v>31</v>
      </c>
      <c r="I208" s="20" t="s">
        <v>501</v>
      </c>
    </row>
    <row r="209" spans="1:9" x14ac:dyDescent="0.2">
      <c r="A209" s="20">
        <v>80088</v>
      </c>
      <c r="B209" s="20">
        <v>7770</v>
      </c>
      <c r="C209" s="20" t="s">
        <v>62</v>
      </c>
      <c r="D209" s="13" t="s">
        <v>585</v>
      </c>
      <c r="E209" s="20" t="s">
        <v>422</v>
      </c>
      <c r="F209" s="21">
        <v>89.5</v>
      </c>
      <c r="G209" s="20" t="s">
        <v>482</v>
      </c>
      <c r="H209" s="20" t="s">
        <v>31</v>
      </c>
      <c r="I209" s="20" t="s">
        <v>501</v>
      </c>
    </row>
    <row r="210" spans="1:9" x14ac:dyDescent="0.2">
      <c r="A210" s="20">
        <v>80093</v>
      </c>
      <c r="B210" s="20">
        <v>7770</v>
      </c>
      <c r="C210" s="20" t="s">
        <v>62</v>
      </c>
      <c r="D210" s="13" t="s">
        <v>606</v>
      </c>
      <c r="E210" s="20" t="s">
        <v>420</v>
      </c>
      <c r="F210" s="21">
        <v>19</v>
      </c>
      <c r="G210" s="20" t="s">
        <v>482</v>
      </c>
      <c r="H210" s="20" t="s">
        <v>31</v>
      </c>
      <c r="I210" s="20" t="s">
        <v>501</v>
      </c>
    </row>
    <row r="211" spans="1:9" x14ac:dyDescent="0.2">
      <c r="A211" s="20">
        <v>80095</v>
      </c>
      <c r="B211" s="20">
        <v>7770</v>
      </c>
      <c r="C211" s="20" t="s">
        <v>62</v>
      </c>
      <c r="D211" s="13" t="s">
        <v>607</v>
      </c>
      <c r="E211" s="20" t="s">
        <v>418</v>
      </c>
      <c r="F211" s="21">
        <v>300</v>
      </c>
      <c r="G211" s="20" t="s">
        <v>482</v>
      </c>
      <c r="H211" s="20" t="s">
        <v>31</v>
      </c>
      <c r="I211" s="20" t="s">
        <v>501</v>
      </c>
    </row>
    <row r="212" spans="1:9" x14ac:dyDescent="0.2">
      <c r="A212" s="20">
        <v>80098</v>
      </c>
      <c r="B212" s="20">
        <v>7770</v>
      </c>
      <c r="C212" s="20" t="s">
        <v>62</v>
      </c>
      <c r="D212" s="13" t="s">
        <v>571</v>
      </c>
      <c r="E212" s="20" t="s">
        <v>416</v>
      </c>
      <c r="F212" s="21">
        <v>91</v>
      </c>
      <c r="G212" s="20" t="s">
        <v>482</v>
      </c>
      <c r="H212" s="20" t="s">
        <v>31</v>
      </c>
      <c r="I212" s="20" t="s">
        <v>501</v>
      </c>
    </row>
    <row r="213" spans="1:9" x14ac:dyDescent="0.2">
      <c r="A213" s="20">
        <v>80102</v>
      </c>
      <c r="B213" s="20">
        <v>7770</v>
      </c>
      <c r="C213" s="20" t="s">
        <v>62</v>
      </c>
      <c r="D213" s="13" t="s">
        <v>587</v>
      </c>
      <c r="E213" s="20" t="s">
        <v>414</v>
      </c>
      <c r="F213" s="21">
        <v>20</v>
      </c>
      <c r="G213" s="20" t="s">
        <v>482</v>
      </c>
      <c r="H213" s="20" t="s">
        <v>31</v>
      </c>
      <c r="I213" s="20" t="s">
        <v>501</v>
      </c>
    </row>
    <row r="214" spans="1:9" x14ac:dyDescent="0.2">
      <c r="A214" s="20">
        <v>80113</v>
      </c>
      <c r="B214" s="20">
        <v>7770</v>
      </c>
      <c r="C214" s="20" t="s">
        <v>62</v>
      </c>
      <c r="D214" s="13" t="s">
        <v>588</v>
      </c>
      <c r="E214" s="20" t="s">
        <v>412</v>
      </c>
      <c r="F214" s="21">
        <v>95.5</v>
      </c>
      <c r="G214" s="20" t="s">
        <v>482</v>
      </c>
      <c r="H214" s="20" t="s">
        <v>31</v>
      </c>
      <c r="I214" s="20" t="s">
        <v>501</v>
      </c>
    </row>
    <row r="215" spans="1:9" x14ac:dyDescent="0.2">
      <c r="A215" s="20">
        <v>80114</v>
      </c>
      <c r="B215" s="20">
        <v>7770</v>
      </c>
      <c r="C215" s="20" t="s">
        <v>62</v>
      </c>
      <c r="D215" s="13" t="s">
        <v>608</v>
      </c>
      <c r="E215" s="20" t="s">
        <v>180</v>
      </c>
      <c r="F215" s="21">
        <v>36</v>
      </c>
      <c r="G215" s="20" t="s">
        <v>482</v>
      </c>
      <c r="H215" s="20" t="s">
        <v>31</v>
      </c>
      <c r="I215" s="20" t="s">
        <v>501</v>
      </c>
    </row>
    <row r="216" spans="1:9" x14ac:dyDescent="0.2">
      <c r="A216" s="20">
        <v>80120</v>
      </c>
      <c r="B216" s="20">
        <v>7770</v>
      </c>
      <c r="C216" s="20" t="s">
        <v>62</v>
      </c>
      <c r="D216" s="13" t="s">
        <v>524</v>
      </c>
      <c r="E216" s="20" t="s">
        <v>409</v>
      </c>
      <c r="F216" s="21">
        <v>87</v>
      </c>
      <c r="G216" s="20" t="s">
        <v>482</v>
      </c>
      <c r="H216" s="20" t="s">
        <v>31</v>
      </c>
      <c r="I216" s="20" t="s">
        <v>501</v>
      </c>
    </row>
    <row r="217" spans="1:9" x14ac:dyDescent="0.2">
      <c r="A217" s="20">
        <v>80122</v>
      </c>
      <c r="B217" s="20">
        <v>7770</v>
      </c>
      <c r="C217" s="20" t="s">
        <v>62</v>
      </c>
      <c r="D217" s="13" t="s">
        <v>609</v>
      </c>
      <c r="E217" s="20" t="s">
        <v>610</v>
      </c>
      <c r="F217" s="21">
        <v>41</v>
      </c>
      <c r="G217" s="20" t="s">
        <v>482</v>
      </c>
      <c r="H217" s="20" t="s">
        <v>31</v>
      </c>
      <c r="I217" s="20" t="s">
        <v>501</v>
      </c>
    </row>
    <row r="218" spans="1:9" x14ac:dyDescent="0.2">
      <c r="A218" s="20">
        <v>80123</v>
      </c>
      <c r="B218" s="20">
        <v>7770</v>
      </c>
      <c r="C218" s="20" t="s">
        <v>62</v>
      </c>
      <c r="D218" s="13" t="s">
        <v>611</v>
      </c>
      <c r="E218" s="20" t="s">
        <v>612</v>
      </c>
      <c r="F218" s="21">
        <v>89.5</v>
      </c>
      <c r="G218" s="20" t="s">
        <v>482</v>
      </c>
      <c r="H218" s="20" t="s">
        <v>31</v>
      </c>
      <c r="I218" s="20" t="s">
        <v>501</v>
      </c>
    </row>
    <row r="219" spans="1:9" x14ac:dyDescent="0.2">
      <c r="A219" s="20">
        <v>80125</v>
      </c>
      <c r="B219" s="20">
        <v>7770</v>
      </c>
      <c r="C219" s="20" t="s">
        <v>62</v>
      </c>
      <c r="D219" s="13" t="s">
        <v>613</v>
      </c>
      <c r="E219" s="20" t="s">
        <v>614</v>
      </c>
      <c r="F219" s="21">
        <v>16.5</v>
      </c>
      <c r="G219" s="20" t="s">
        <v>482</v>
      </c>
      <c r="H219" s="20" t="s">
        <v>31</v>
      </c>
      <c r="I219" s="20" t="s">
        <v>501</v>
      </c>
    </row>
    <row r="220" spans="1:9" x14ac:dyDescent="0.2">
      <c r="A220" s="20">
        <v>80131</v>
      </c>
      <c r="B220" s="20">
        <v>7770</v>
      </c>
      <c r="C220" s="20" t="s">
        <v>62</v>
      </c>
      <c r="D220" s="13" t="s">
        <v>615</v>
      </c>
      <c r="E220" s="20" t="s">
        <v>616</v>
      </c>
      <c r="F220" s="21">
        <v>92</v>
      </c>
      <c r="G220" s="20" t="s">
        <v>482</v>
      </c>
      <c r="H220" s="20" t="s">
        <v>31</v>
      </c>
      <c r="I220" s="20" t="s">
        <v>501</v>
      </c>
    </row>
    <row r="221" spans="1:9" x14ac:dyDescent="0.2">
      <c r="A221" s="20">
        <v>80135</v>
      </c>
      <c r="B221" s="20">
        <v>7770</v>
      </c>
      <c r="C221" s="20" t="s">
        <v>62</v>
      </c>
      <c r="D221" s="13" t="s">
        <v>617</v>
      </c>
      <c r="E221" s="20" t="s">
        <v>414</v>
      </c>
      <c r="F221" s="21">
        <v>25</v>
      </c>
      <c r="G221" s="20" t="s">
        <v>482</v>
      </c>
      <c r="H221" s="20" t="s">
        <v>31</v>
      </c>
      <c r="I221" s="20" t="s">
        <v>501</v>
      </c>
    </row>
    <row r="222" spans="1:9" x14ac:dyDescent="0.2">
      <c r="A222" s="20">
        <v>80140</v>
      </c>
      <c r="B222" s="20">
        <v>7770</v>
      </c>
      <c r="C222" s="20" t="s">
        <v>62</v>
      </c>
      <c r="D222" s="13" t="s">
        <v>536</v>
      </c>
      <c r="E222" s="20" t="s">
        <v>618</v>
      </c>
      <c r="F222" s="21">
        <v>97</v>
      </c>
      <c r="G222" s="20" t="s">
        <v>482</v>
      </c>
      <c r="H222" s="20" t="s">
        <v>31</v>
      </c>
      <c r="I222" s="20" t="s">
        <v>501</v>
      </c>
    </row>
    <row r="223" spans="1:9" x14ac:dyDescent="0.2">
      <c r="A223" s="20">
        <v>60026</v>
      </c>
      <c r="B223" s="20">
        <v>8179</v>
      </c>
      <c r="C223" s="20" t="s">
        <v>63</v>
      </c>
      <c r="D223" s="13" t="s">
        <v>450</v>
      </c>
      <c r="E223" s="20" t="s">
        <v>190</v>
      </c>
      <c r="F223" s="21">
        <v>495.27</v>
      </c>
      <c r="G223" s="20" t="s">
        <v>481</v>
      </c>
      <c r="H223" s="20" t="s">
        <v>28</v>
      </c>
      <c r="I223" s="20" t="s">
        <v>501</v>
      </c>
    </row>
    <row r="235" spans="1:9" s="23" customFormat="1" x14ac:dyDescent="0.2">
      <c r="A235" s="20"/>
      <c r="B235" s="20"/>
      <c r="C235" s="20"/>
      <c r="D235" s="13"/>
      <c r="E235" s="20"/>
      <c r="F235" s="21"/>
      <c r="G235" s="20"/>
      <c r="H235" s="20"/>
      <c r="I23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600E-C883-44CE-8D53-5F08577BBEE2}">
  <dimension ref="A1:F19"/>
  <sheetViews>
    <sheetView workbookViewId="0">
      <selection activeCell="G14" sqref="G14"/>
    </sheetView>
  </sheetViews>
  <sheetFormatPr baseColWidth="10" defaultRowHeight="15" x14ac:dyDescent="0.2"/>
  <cols>
    <col min="3" max="3" width="11.5" style="13"/>
  </cols>
  <sheetData>
    <row r="1" spans="1:6" ht="23" x14ac:dyDescent="0.3">
      <c r="A1" s="25" t="s">
        <v>622</v>
      </c>
      <c r="B1" s="26"/>
      <c r="D1" s="26"/>
      <c r="E1" s="27"/>
      <c r="F1" s="27"/>
    </row>
    <row r="2" spans="1:6" ht="20" x14ac:dyDescent="0.25">
      <c r="A2" s="28" t="s">
        <v>623</v>
      </c>
      <c r="B2" s="26"/>
      <c r="D2" s="26"/>
      <c r="E2" s="27"/>
      <c r="F2" s="27"/>
    </row>
    <row r="3" spans="1:6" x14ac:dyDescent="0.2">
      <c r="A3" s="23" t="s">
        <v>624</v>
      </c>
      <c r="B3" s="26"/>
      <c r="D3" s="26"/>
      <c r="E3" s="27"/>
      <c r="F3" s="27"/>
    </row>
    <row r="4" spans="1:6" x14ac:dyDescent="0.2">
      <c r="B4" s="26"/>
      <c r="D4" s="26"/>
      <c r="E4" s="27"/>
      <c r="F4" s="27"/>
    </row>
    <row r="5" spans="1:6" x14ac:dyDescent="0.2">
      <c r="A5" t="s">
        <v>625</v>
      </c>
      <c r="B5" s="26" t="s">
        <v>15</v>
      </c>
      <c r="C5" s="13" t="s">
        <v>626</v>
      </c>
      <c r="D5" s="26" t="s">
        <v>627</v>
      </c>
      <c r="E5" s="27" t="s">
        <v>36</v>
      </c>
      <c r="F5" s="27" t="s">
        <v>628</v>
      </c>
    </row>
    <row r="6" spans="1:6" x14ac:dyDescent="0.2">
      <c r="B6" s="26"/>
      <c r="D6" s="26"/>
      <c r="E6" s="27"/>
      <c r="F6" s="27"/>
    </row>
    <row r="7" spans="1:6" x14ac:dyDescent="0.2">
      <c r="A7" s="23" t="s">
        <v>629</v>
      </c>
      <c r="B7" s="23"/>
      <c r="C7" s="31"/>
      <c r="D7" s="23"/>
      <c r="E7" s="23"/>
      <c r="F7" s="23"/>
    </row>
    <row r="8" spans="1:6" x14ac:dyDescent="0.2">
      <c r="A8" t="s">
        <v>212</v>
      </c>
      <c r="B8" s="26" t="s">
        <v>478</v>
      </c>
      <c r="C8" s="13" t="s">
        <v>630</v>
      </c>
      <c r="D8" s="26" t="s">
        <v>540</v>
      </c>
      <c r="E8" s="27">
        <v>3000</v>
      </c>
      <c r="F8" s="27">
        <v>3000</v>
      </c>
    </row>
    <row r="9" spans="1:6" x14ac:dyDescent="0.2">
      <c r="A9" s="23" t="s">
        <v>631</v>
      </c>
      <c r="B9" s="29"/>
      <c r="C9" s="31"/>
      <c r="D9" s="29"/>
      <c r="E9" s="30">
        <v>3000</v>
      </c>
      <c r="F9" s="30">
        <v>3000</v>
      </c>
    </row>
    <row r="10" spans="1:6" x14ac:dyDescent="0.2">
      <c r="B10" s="26"/>
      <c r="D10" s="26"/>
      <c r="E10" s="27"/>
      <c r="F10" s="27"/>
    </row>
    <row r="11" spans="1:6" x14ac:dyDescent="0.2">
      <c r="A11" s="23" t="s">
        <v>632</v>
      </c>
      <c r="B11" s="23"/>
      <c r="C11" s="31"/>
      <c r="D11" s="23"/>
      <c r="E11" s="23"/>
      <c r="F11" s="23"/>
    </row>
    <row r="12" spans="1:6" x14ac:dyDescent="0.2">
      <c r="A12" t="s">
        <v>205</v>
      </c>
      <c r="B12" s="26" t="s">
        <v>478</v>
      </c>
      <c r="C12" s="13" t="s">
        <v>633</v>
      </c>
      <c r="D12" s="26" t="s">
        <v>540</v>
      </c>
      <c r="E12" s="27">
        <v>1000</v>
      </c>
      <c r="F12" s="27">
        <v>1000</v>
      </c>
    </row>
    <row r="13" spans="1:6" x14ac:dyDescent="0.2">
      <c r="A13" s="23" t="s">
        <v>634</v>
      </c>
      <c r="B13" s="29"/>
      <c r="C13" s="31"/>
      <c r="D13" s="29"/>
      <c r="E13" s="30">
        <v>1000</v>
      </c>
      <c r="F13" s="30">
        <v>1000</v>
      </c>
    </row>
    <row r="14" spans="1:6" x14ac:dyDescent="0.2">
      <c r="B14" s="26"/>
      <c r="D14" s="26"/>
      <c r="E14" s="27"/>
      <c r="F14" s="27"/>
    </row>
    <row r="15" spans="1:6" x14ac:dyDescent="0.2">
      <c r="A15" s="23" t="s">
        <v>635</v>
      </c>
      <c r="B15" s="23"/>
      <c r="C15" s="31"/>
      <c r="D15" s="23"/>
      <c r="E15" s="23"/>
      <c r="F15" s="23"/>
    </row>
    <row r="16" spans="1:6" x14ac:dyDescent="0.2">
      <c r="A16" t="s">
        <v>208</v>
      </c>
      <c r="B16" s="26" t="s">
        <v>478</v>
      </c>
      <c r="C16" s="13" t="s">
        <v>636</v>
      </c>
      <c r="D16" s="26" t="s">
        <v>540</v>
      </c>
      <c r="E16" s="27">
        <v>1000</v>
      </c>
      <c r="F16" s="27">
        <v>1000</v>
      </c>
    </row>
    <row r="17" spans="1:6" x14ac:dyDescent="0.2">
      <c r="A17" s="23" t="s">
        <v>637</v>
      </c>
      <c r="B17" s="29"/>
      <c r="C17" s="31"/>
      <c r="D17" s="29"/>
      <c r="E17" s="30">
        <v>1000</v>
      </c>
      <c r="F17" s="30">
        <v>1000</v>
      </c>
    </row>
    <row r="18" spans="1:6" x14ac:dyDescent="0.2">
      <c r="B18" s="26"/>
      <c r="D18" s="26"/>
      <c r="E18" s="27"/>
      <c r="F18" s="27"/>
    </row>
    <row r="19" spans="1:6" x14ac:dyDescent="0.2">
      <c r="A19" s="23" t="s">
        <v>638</v>
      </c>
      <c r="B19" s="29"/>
      <c r="C19" s="31"/>
      <c r="D19" s="29"/>
      <c r="E19" s="30">
        <v>5000</v>
      </c>
      <c r="F19" s="30">
        <v>5000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09D7-6B2E-493A-A1A4-E271A9A4162C}">
  <dimension ref="A1:F17"/>
  <sheetViews>
    <sheetView workbookViewId="0">
      <selection activeCell="D12" sqref="D12"/>
    </sheetView>
  </sheetViews>
  <sheetFormatPr baseColWidth="10" defaultRowHeight="15" x14ac:dyDescent="0.2"/>
  <cols>
    <col min="2" max="2" width="24.83203125" customWidth="1"/>
    <col min="3" max="3" width="9.5" customWidth="1"/>
  </cols>
  <sheetData>
    <row r="1" spans="1:6" ht="23" x14ac:dyDescent="0.3">
      <c r="A1" s="32" t="s">
        <v>639</v>
      </c>
      <c r="B1" s="26"/>
      <c r="D1" s="26"/>
      <c r="E1" s="27"/>
    </row>
    <row r="2" spans="1:6" ht="20" x14ac:dyDescent="0.25">
      <c r="A2" s="33" t="s">
        <v>623</v>
      </c>
      <c r="B2" s="26"/>
      <c r="D2" s="26"/>
      <c r="E2" s="27"/>
    </row>
    <row r="3" spans="1:6" x14ac:dyDescent="0.2">
      <c r="A3" s="34" t="s">
        <v>640</v>
      </c>
      <c r="B3" s="26"/>
      <c r="D3" s="26"/>
      <c r="E3" s="27"/>
    </row>
    <row r="4" spans="1:6" x14ac:dyDescent="0.2">
      <c r="B4" s="26"/>
      <c r="D4" s="26"/>
      <c r="E4" s="27"/>
    </row>
    <row r="5" spans="1:6" x14ac:dyDescent="0.2">
      <c r="A5" t="s">
        <v>625</v>
      </c>
      <c r="B5" s="26" t="s">
        <v>15</v>
      </c>
      <c r="C5" t="s">
        <v>658</v>
      </c>
      <c r="D5" s="26" t="s">
        <v>627</v>
      </c>
      <c r="E5" s="27" t="s">
        <v>36</v>
      </c>
    </row>
    <row r="6" spans="1:6" x14ac:dyDescent="0.2">
      <c r="B6" s="26"/>
      <c r="D6" s="26"/>
      <c r="E6" s="27"/>
    </row>
    <row r="7" spans="1:6" x14ac:dyDescent="0.2">
      <c r="A7" s="34" t="s">
        <v>641</v>
      </c>
      <c r="B7" s="34"/>
      <c r="C7" s="34"/>
      <c r="D7" s="34"/>
      <c r="E7" s="34"/>
      <c r="F7" s="34"/>
    </row>
    <row r="8" spans="1:6" x14ac:dyDescent="0.2">
      <c r="A8" t="s">
        <v>642</v>
      </c>
      <c r="B8" s="26" t="s">
        <v>536</v>
      </c>
      <c r="C8" t="s">
        <v>643</v>
      </c>
      <c r="D8" s="26" t="s">
        <v>644</v>
      </c>
      <c r="E8" s="27">
        <v>-465</v>
      </c>
    </row>
    <row r="9" spans="1:6" x14ac:dyDescent="0.2">
      <c r="A9" s="34" t="s">
        <v>645</v>
      </c>
      <c r="B9" s="35"/>
      <c r="C9" s="34"/>
      <c r="D9" s="35"/>
      <c r="E9" s="36">
        <v>-465</v>
      </c>
      <c r="F9" s="34"/>
    </row>
    <row r="10" spans="1:6" x14ac:dyDescent="0.2">
      <c r="B10" s="26"/>
      <c r="D10" s="26"/>
      <c r="E10" s="27"/>
    </row>
    <row r="11" spans="1:6" x14ac:dyDescent="0.2">
      <c r="A11" s="34" t="s">
        <v>646</v>
      </c>
      <c r="B11" s="34"/>
      <c r="C11" s="34"/>
      <c r="D11" s="34"/>
      <c r="E11" s="34"/>
      <c r="F11" s="34"/>
    </row>
    <row r="12" spans="1:6" x14ac:dyDescent="0.2">
      <c r="A12" t="s">
        <v>647</v>
      </c>
      <c r="B12" s="26" t="s">
        <v>592</v>
      </c>
      <c r="C12" t="s">
        <v>648</v>
      </c>
      <c r="D12" s="26" t="s">
        <v>649</v>
      </c>
      <c r="E12" s="27">
        <v>-690</v>
      </c>
      <c r="F12" s="37" t="s">
        <v>650</v>
      </c>
    </row>
    <row r="13" spans="1:6" x14ac:dyDescent="0.2">
      <c r="A13" t="s">
        <v>651</v>
      </c>
      <c r="B13" s="26" t="s">
        <v>536</v>
      </c>
      <c r="C13" t="s">
        <v>652</v>
      </c>
      <c r="D13" s="26" t="s">
        <v>653</v>
      </c>
      <c r="E13" s="27">
        <v>-3300</v>
      </c>
      <c r="F13" s="37" t="s">
        <v>650</v>
      </c>
    </row>
    <row r="14" spans="1:6" x14ac:dyDescent="0.2">
      <c r="A14" t="s">
        <v>654</v>
      </c>
      <c r="B14" s="26" t="s">
        <v>536</v>
      </c>
      <c r="C14" t="s">
        <v>655</v>
      </c>
      <c r="D14" s="26" t="s">
        <v>653</v>
      </c>
      <c r="E14" s="27">
        <v>-3750</v>
      </c>
      <c r="F14" s="37" t="s">
        <v>650</v>
      </c>
    </row>
    <row r="15" spans="1:6" x14ac:dyDescent="0.2">
      <c r="A15" s="34" t="s">
        <v>656</v>
      </c>
      <c r="B15" s="35"/>
      <c r="C15" s="34"/>
      <c r="D15" s="35"/>
      <c r="E15" s="36">
        <f>SUM(E12:E14)</f>
        <v>-7740</v>
      </c>
      <c r="F15" s="34"/>
    </row>
    <row r="16" spans="1:6" x14ac:dyDescent="0.2">
      <c r="B16" s="26"/>
      <c r="D16" s="26"/>
      <c r="E16" s="27"/>
    </row>
    <row r="17" spans="1:6" x14ac:dyDescent="0.2">
      <c r="A17" s="34" t="s">
        <v>657</v>
      </c>
      <c r="B17" s="35"/>
      <c r="C17" s="34"/>
      <c r="D17" s="35"/>
      <c r="E17" s="36">
        <f>E15+E9</f>
        <v>-8205</v>
      </c>
      <c r="F17" s="3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42598-BB35-49CC-9E5D-6F5E75DBF3BB}">
  <dimension ref="A1:D2"/>
  <sheetViews>
    <sheetView workbookViewId="0">
      <selection activeCell="C10" sqref="C10"/>
    </sheetView>
  </sheetViews>
  <sheetFormatPr baseColWidth="10" defaultRowHeight="15" x14ac:dyDescent="0.2"/>
  <cols>
    <col min="1" max="1" width="9.5" style="14" customWidth="1"/>
    <col min="2" max="2" width="11.5" style="15"/>
    <col min="3" max="3" width="8.83203125" style="19" customWidth="1"/>
    <col min="4" max="4" width="25.1640625" customWidth="1"/>
  </cols>
  <sheetData>
    <row r="1" spans="1:4" x14ac:dyDescent="0.2">
      <c r="A1" s="14" t="s">
        <v>66</v>
      </c>
      <c r="B1" s="15" t="s">
        <v>15</v>
      </c>
      <c r="C1" s="19" t="s">
        <v>36</v>
      </c>
      <c r="D1" t="s">
        <v>34</v>
      </c>
    </row>
    <row r="2" spans="1:4" x14ac:dyDescent="0.2">
      <c r="A2" s="14">
        <v>80048</v>
      </c>
      <c r="B2" s="15">
        <v>45719</v>
      </c>
      <c r="C2" s="39">
        <v>285</v>
      </c>
      <c r="D2" t="s">
        <v>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Resultat</vt:lpstr>
      <vt:lpstr>Januar-sept</vt:lpstr>
      <vt:lpstr>Hovedbok_2025</vt:lpstr>
      <vt:lpstr>Fordringer_lokallag</vt:lpstr>
      <vt:lpstr>Leverandørreskontro</vt:lpstr>
      <vt:lpstr>Betalt i 2025 for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 Kühle-Gotovac</dc:creator>
  <cp:lastModifiedBy>Gunnhild Skjold</cp:lastModifiedBy>
  <dcterms:created xsi:type="dcterms:W3CDTF">2022-04-01T13:18:47Z</dcterms:created>
  <dcterms:modified xsi:type="dcterms:W3CDTF">2026-02-20T17:01:42Z</dcterms:modified>
</cp:coreProperties>
</file>